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firstSheet="2" activeTab="6"/>
  </bookViews>
  <sheets>
    <sheet name="анализ себест.2020г." sheetId="8" r:id="rId1"/>
    <sheet name="Табл№5 2020г." sheetId="7" r:id="rId2"/>
    <sheet name="Расх. пер.2020г." sheetId="6" r:id="rId3"/>
    <sheet name="финан.резул.20г. " sheetId="5" r:id="rId4"/>
    <sheet name="Пр№1 2020г." sheetId="4" r:id="rId5"/>
    <sheet name="Анализ-2020г. " sheetId="3" r:id="rId6"/>
    <sheet name="Пояс.зап-2020 г" sheetId="2" r:id="rId7"/>
    <sheet name="2020 г.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7">[2]사양조정!#REF!,[2]사양조정!$C$11,[2]사양조정!$D$11,[2]사양조정!$E$11,[2]사양조정!$F$11</definedName>
    <definedName name="_a1Z" localSheetId="0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4" hidden="1">{#N/A,#N/A,TRUE,"일정"}</definedName>
    <definedName name="tt" localSheetId="2" hidden="1">{#N/A,#N/A,TRUE,"일정"}</definedName>
    <definedName name="tt" localSheetId="1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4" hidden="1">{#N/A,#N/A,TRUE,"일정"}</definedName>
    <definedName name="wrn.주간._.보고." localSheetId="2" hidden="1">{#N/A,#N/A,TRUE,"일정"}</definedName>
    <definedName name="wrn.주간._.보고." localSheetId="1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4" hidden="1">{#N/A,#N/A,TRUE,"일정"}</definedName>
    <definedName name="WWWW" localSheetId="2" hidden="1">{#N/A,#N/A,TRUE,"일정"}</definedName>
    <definedName name="WWWW" localSheetId="1" hidden="1">{#N/A,#N/A,TRUE,"일정"}</definedName>
    <definedName name="WWWW" localSheetId="3" hidden="1">{#N/A,#N/A,TRUE,"일정"}</definedName>
    <definedName name="WWWW" hidden="1">{#N/A,#N/A,TRUE,"일정"}</definedName>
    <definedName name="_xlnm.Database" localSheetId="7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вав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ыв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5">'Анализ-2020г. '!$A$1:$I$85</definedName>
    <definedName name="Пояс.зап9мес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D17" i="8"/>
  <c r="C11"/>
  <c r="C17" s="1"/>
  <c r="B11"/>
  <c r="B17" s="1"/>
  <c r="D10" i="7"/>
  <c r="C10"/>
  <c r="D9"/>
  <c r="D15" s="1"/>
  <c r="D18" s="1"/>
  <c r="D20" s="1"/>
  <c r="C9"/>
  <c r="C15" s="1"/>
  <c r="C18" s="1"/>
  <c r="C20" s="1"/>
  <c r="C23" l="1"/>
  <c r="C24" s="1"/>
  <c r="C26" s="1"/>
  <c r="D23"/>
  <c r="D24" s="1"/>
  <c r="D26" s="1"/>
  <c r="C43" i="6" l="1"/>
  <c r="C39"/>
  <c r="C32"/>
  <c r="B32"/>
  <c r="C27"/>
  <c r="B27"/>
  <c r="C15"/>
  <c r="B15"/>
  <c r="C7"/>
  <c r="B7"/>
  <c r="C6"/>
  <c r="B6"/>
  <c r="D23" i="5"/>
  <c r="D19"/>
  <c r="D13"/>
  <c r="D12"/>
  <c r="D18" s="1"/>
  <c r="G21" i="1"/>
  <c r="E21"/>
  <c r="H21" s="1"/>
  <c r="H20"/>
  <c r="H19"/>
  <c r="H18"/>
  <c r="F18"/>
  <c r="F17"/>
  <c r="H16"/>
  <c r="F16"/>
  <c r="H15"/>
  <c r="F15"/>
  <c r="H14"/>
  <c r="F14"/>
  <c r="G12"/>
  <c r="E12"/>
  <c r="H12" s="1"/>
  <c r="H11"/>
  <c r="H10"/>
  <c r="H9"/>
  <c r="F9"/>
  <c r="H7"/>
  <c r="F7"/>
  <c r="H13" i="4"/>
  <c r="F13"/>
  <c r="H12"/>
  <c r="F12"/>
  <c r="H11"/>
  <c r="F11"/>
  <c r="H9"/>
  <c r="F9"/>
  <c r="H8"/>
  <c r="F8"/>
  <c r="D25" i="5" l="1"/>
  <c r="D26" s="1"/>
  <c r="D28" s="1"/>
</calcChain>
</file>

<file path=xl/sharedStrings.xml><?xml version="1.0" encoding="utf-8"?>
<sst xmlns="http://schemas.openxmlformats.org/spreadsheetml/2006/main" count="333" uniqueCount="284">
  <si>
    <t>Юсуфжанова Ё.</t>
  </si>
  <si>
    <t xml:space="preserve">            Начальник отд.СПРБ</t>
  </si>
  <si>
    <t>Буриев А.</t>
  </si>
  <si>
    <t xml:space="preserve">          Председатель Правления </t>
  </si>
  <si>
    <t>тыс. сум</t>
  </si>
  <si>
    <t>Средняя зарплата на 1-го работающего</t>
  </si>
  <si>
    <t xml:space="preserve">  Фонд оплаты труда</t>
  </si>
  <si>
    <t>%</t>
  </si>
  <si>
    <t xml:space="preserve">  Рентабельность</t>
  </si>
  <si>
    <t xml:space="preserve">  Прибыль</t>
  </si>
  <si>
    <t xml:space="preserve">ТНП в рознич.ценах </t>
  </si>
  <si>
    <t>тыс. м2</t>
  </si>
  <si>
    <t xml:space="preserve">  - стекло строит.в физ. исч.</t>
  </si>
  <si>
    <t xml:space="preserve">     "</t>
  </si>
  <si>
    <t xml:space="preserve">  - стеклобутылка физ.исч.</t>
  </si>
  <si>
    <t xml:space="preserve">  - стеклобанка физ. исч.</t>
  </si>
  <si>
    <t xml:space="preserve">  Выпуск продукции в</t>
  </si>
  <si>
    <t>Производительность труда</t>
  </si>
  <si>
    <t xml:space="preserve">  в т.ч. ППП</t>
  </si>
  <si>
    <t>чел.</t>
  </si>
  <si>
    <t xml:space="preserve">  Численность - всего</t>
  </si>
  <si>
    <t xml:space="preserve">  сопоставимых ценах</t>
  </si>
  <si>
    <t xml:space="preserve">  Объём товарной продукции в</t>
  </si>
  <si>
    <t xml:space="preserve">  действующих ценах</t>
  </si>
  <si>
    <t xml:space="preserve">     %</t>
  </si>
  <si>
    <t>Факт</t>
  </si>
  <si>
    <t>План</t>
  </si>
  <si>
    <t xml:space="preserve">   Показатели</t>
  </si>
  <si>
    <t xml:space="preserve">  №</t>
  </si>
  <si>
    <t>Темп роста %</t>
  </si>
  <si>
    <t>2019 год факт</t>
  </si>
  <si>
    <t>Ед.изм.</t>
  </si>
  <si>
    <t xml:space="preserve">                                               </t>
  </si>
  <si>
    <t xml:space="preserve">           </t>
  </si>
  <si>
    <t xml:space="preserve"> </t>
  </si>
  <si>
    <t>Выполнение бизнес-плана по основным технико-экономическим показателям</t>
  </si>
  <si>
    <t xml:space="preserve">                 Начальник ПЭО                                            Юсуфжанова Ё.</t>
  </si>
  <si>
    <t>Председатель Правления                          Буриев А.</t>
  </si>
  <si>
    <t xml:space="preserve"> -</t>
  </si>
  <si>
    <t xml:space="preserve"> - ўсиш суръати</t>
  </si>
  <si>
    <t>Просроченной дебиторской задолженности не имеется.</t>
  </si>
  <si>
    <t>Рентабельность</t>
  </si>
  <si>
    <t>Чистая прибыль составляет</t>
  </si>
  <si>
    <t>Себестоимость выпускаемой продукции</t>
  </si>
  <si>
    <t xml:space="preserve"> - темп роста</t>
  </si>
  <si>
    <t xml:space="preserve"> - стекло в физ.исч.</t>
  </si>
  <si>
    <t xml:space="preserve"> - стеклобутылка</t>
  </si>
  <si>
    <t xml:space="preserve"> - стеклобанка в физ. исч.</t>
  </si>
  <si>
    <t xml:space="preserve">      Объем выпуска стеклопродукции в натуральном выражении</t>
  </si>
  <si>
    <t xml:space="preserve">   в сопоставимых ценах</t>
  </si>
  <si>
    <t xml:space="preserve"> - Объем товарной продукции</t>
  </si>
  <si>
    <t xml:space="preserve">   в действующих ценах</t>
  </si>
  <si>
    <t>Выполнение технико -экономических показателей по АО "Кварц":</t>
  </si>
  <si>
    <t>Пояснительная записка</t>
  </si>
  <si>
    <t>Начальник отдела СПРБ                                                               Юсуфжанова Ё.</t>
  </si>
  <si>
    <t>Председатель правления                                                              Буриев А.</t>
  </si>
  <si>
    <t xml:space="preserve">      Согласно  п.27   ПКМ   РУз    № 207,   эффективность   деятельности   предприятия  по  </t>
  </si>
  <si>
    <t xml:space="preserve">основные    и    дополнительные   ключевые   показатели   эффективности.   В  результате </t>
  </si>
  <si>
    <t xml:space="preserve">с долей государства" в  АО  "Кварц"  разработано  положение,  в  котором  предусмотрены </t>
  </si>
  <si>
    <t>эффективности  деятельности  акционерных  обществ  и  других хозяйствующих субъектов</t>
  </si>
  <si>
    <t xml:space="preserve">     Во  исполнении   ПКМ  Руз   № 207  от   28.07.2015 г.  " О  внедрении  критериев  оценки </t>
  </si>
  <si>
    <t>авансовые платежи по налогам и сборам в бюджет,</t>
  </si>
  <si>
    <t xml:space="preserve">              5. Финансовое состояние.</t>
  </si>
  <si>
    <t xml:space="preserve">         За  отчетный  период  получено положительное сальдо от финансовой деятельности  </t>
  </si>
  <si>
    <r>
      <t xml:space="preserve">            </t>
    </r>
    <r>
      <rPr>
        <b/>
        <sz val="12"/>
        <color indexed="8"/>
        <rFont val="Arial Cyr"/>
        <charset val="204"/>
      </rPr>
      <t xml:space="preserve">  4. Эконо</t>
    </r>
    <r>
      <rPr>
        <b/>
        <sz val="12"/>
        <rFont val="Arial Cyr"/>
        <charset val="204"/>
      </rPr>
      <t>мические показатели производства.</t>
    </r>
  </si>
  <si>
    <t xml:space="preserve">              3. Реализация готовой продукции</t>
  </si>
  <si>
    <t>реализации   продукции.   Задание    по   производству  товаров  народного   потребления</t>
  </si>
  <si>
    <t xml:space="preserve">              2. Производство товаров народного потребления.</t>
  </si>
  <si>
    <t xml:space="preserve">              1. Выполнение плана производства.</t>
  </si>
  <si>
    <t xml:space="preserve"> Анализ производственно-хозяйственной деятельности</t>
  </si>
  <si>
    <t xml:space="preserve">                              БРСР бўлими бошлиғи                                                                              Юсуфжанова Ё.</t>
  </si>
  <si>
    <t xml:space="preserve">                              Бошқарув Раиси                                                                                       Буриев А.</t>
  </si>
  <si>
    <t xml:space="preserve">  - стекло в физ.исч.     </t>
  </si>
  <si>
    <t>"</t>
  </si>
  <si>
    <t xml:space="preserve">  - стеклобутылка        </t>
  </si>
  <si>
    <t xml:space="preserve">   "</t>
  </si>
  <si>
    <t xml:space="preserve">  - стеклобанка в усл.исч.        </t>
  </si>
  <si>
    <t xml:space="preserve">  Выпуск продукции в номенклатуре:</t>
  </si>
  <si>
    <t xml:space="preserve"> "</t>
  </si>
  <si>
    <t>Объём ТП в сопоставимых ценах</t>
  </si>
  <si>
    <t>млн.сум</t>
  </si>
  <si>
    <t xml:space="preserve">Объём ТП в действующих ценах </t>
  </si>
  <si>
    <t>% выполнения прогноза</t>
  </si>
  <si>
    <t>Темп роста</t>
  </si>
  <si>
    <t>2019 год</t>
  </si>
  <si>
    <t>Выполнение  основных показателей бизнес плана</t>
  </si>
  <si>
    <t xml:space="preserve">                      Начальник  ПЭО                                                           Юсуфжанова Ё.</t>
  </si>
  <si>
    <t xml:space="preserve">                      Председатель  правления                                                Буриев А.</t>
  </si>
  <si>
    <t>Чистая  прибыль</t>
  </si>
  <si>
    <t>Прочие налоги</t>
  </si>
  <si>
    <t>налог на прибыль</t>
  </si>
  <si>
    <t>Налогооблагаемая прибыль</t>
  </si>
  <si>
    <t>Расходы включаемые в налогооблагаемую базу и исключаемые из него</t>
  </si>
  <si>
    <t>общ фин результ до упл налогов</t>
  </si>
  <si>
    <t>Расходы по финансовой деятельности</t>
  </si>
  <si>
    <t>Доходы от валютных курсовых разниц</t>
  </si>
  <si>
    <t>Доходы в виде процентов</t>
  </si>
  <si>
    <t>Доходы и расходы финансовой деят</t>
  </si>
  <si>
    <t>Финансовый результ от осн деят</t>
  </si>
  <si>
    <t>Прочие доходы от основной деят.</t>
  </si>
  <si>
    <t>Прочие операционные   расходы</t>
  </si>
  <si>
    <t>Административные расходы</t>
  </si>
  <si>
    <t>Расходы на реализацию</t>
  </si>
  <si>
    <t>Расходы периода  В.т.ч.</t>
  </si>
  <si>
    <t>Валовый финансовый результ</t>
  </si>
  <si>
    <t>Произв. Себестоим. Продукции</t>
  </si>
  <si>
    <t>Чистая выручка c учётом биржевых цен</t>
  </si>
  <si>
    <t>План на 2020 год</t>
  </si>
  <si>
    <t>Наименование показателей</t>
  </si>
  <si>
    <t xml:space="preserve"> Финансовые результаты</t>
  </si>
  <si>
    <t xml:space="preserve">                                     Начальник отдела СПРБ                                       </t>
  </si>
  <si>
    <t xml:space="preserve">                                     Главный бухгалтер</t>
  </si>
  <si>
    <t xml:space="preserve">                                     Председатель правления                    </t>
  </si>
  <si>
    <t>Другие операционные расходы</t>
  </si>
  <si>
    <t>Услуги банка</t>
  </si>
  <si>
    <t>Расходы соцстраховании</t>
  </si>
  <si>
    <t>Расходы на подготовку кадров</t>
  </si>
  <si>
    <t>Спонсорская помощь</t>
  </si>
  <si>
    <t>Отчисления на соц.страх</t>
  </si>
  <si>
    <t>Единовременные премии</t>
  </si>
  <si>
    <t>Денежные вознаг. к знамен. датам</t>
  </si>
  <si>
    <t>Гостиница в г. Ташкенте, общежитие, з.о."Чодак"</t>
  </si>
  <si>
    <t xml:space="preserve">       Зеленхоз</t>
  </si>
  <si>
    <t>в т.ч.ЛОЦ</t>
  </si>
  <si>
    <t>Содержание непроизв.хоз-в</t>
  </si>
  <si>
    <t>Другие налоги</t>
  </si>
  <si>
    <t>Налог на потребление воды</t>
  </si>
  <si>
    <t>Земельный налог</t>
  </si>
  <si>
    <t>Налог на имущество</t>
  </si>
  <si>
    <t>Другие расходы</t>
  </si>
  <si>
    <t xml:space="preserve">Услуги вспомогательных цехов </t>
  </si>
  <si>
    <t>Расходы на аренды здании</t>
  </si>
  <si>
    <t>Коммунальные услуги</t>
  </si>
  <si>
    <t>Канцелярские товары</t>
  </si>
  <si>
    <t>Расходы на содержание служебных машин</t>
  </si>
  <si>
    <t>Фонды на вышестоящие организации</t>
  </si>
  <si>
    <t>Амортизация</t>
  </si>
  <si>
    <t>Заработная плата Наблюдательному совету</t>
  </si>
  <si>
    <t>Расходы на соц.страхованию</t>
  </si>
  <si>
    <t>Расходы заработной платы</t>
  </si>
  <si>
    <t xml:space="preserve">Управленческие расходы </t>
  </si>
  <si>
    <t>Другие расходы реализации</t>
  </si>
  <si>
    <t>Выполненные работы и услуги</t>
  </si>
  <si>
    <t>Материалы</t>
  </si>
  <si>
    <t>Расходы соц.страховании</t>
  </si>
  <si>
    <t xml:space="preserve">Расходы Реализации </t>
  </si>
  <si>
    <t>Итого расходы периода:</t>
  </si>
  <si>
    <t>По бизнес плану</t>
  </si>
  <si>
    <t>Наименование</t>
  </si>
  <si>
    <t xml:space="preserve">                        БРСР бўлими бошлиғи                                                                  Юсуфжанова Ё.</t>
  </si>
  <si>
    <t>Чистая прибыль</t>
  </si>
  <si>
    <t>Налог на доходы(прибыль)</t>
  </si>
  <si>
    <t>Расходы исключаемые из налогооблагаемой базы</t>
  </si>
  <si>
    <t>Расходы включаемые в налогооблагаемую базу</t>
  </si>
  <si>
    <t>Прибыль до уплаты налога на доходы(прибыль)</t>
  </si>
  <si>
    <t>Чрезвычайные прибыли и убытки</t>
  </si>
  <si>
    <t xml:space="preserve">Прибыль от общехозяйственной деятельности </t>
  </si>
  <si>
    <t>Доходы от финансовой деятельности</t>
  </si>
  <si>
    <t>Прибыль от основной деятельности</t>
  </si>
  <si>
    <t>Прочие доходы от основной деятельности</t>
  </si>
  <si>
    <t>Прочие операционные расходы и убытки.</t>
  </si>
  <si>
    <t xml:space="preserve"> 4.3</t>
  </si>
  <si>
    <t>Расходы по управлению(административные расходы)</t>
  </si>
  <si>
    <t xml:space="preserve"> 4.2</t>
  </si>
  <si>
    <t>Расходы по реализации продукции</t>
  </si>
  <si>
    <t xml:space="preserve"> 4.1</t>
  </si>
  <si>
    <t xml:space="preserve">Расходы периода - всего в т.ч.:    </t>
  </si>
  <si>
    <t>Валовая прибыль от реализации продукции всего по предприятию</t>
  </si>
  <si>
    <t>Производственная с/сть реализованной продукции (работ.услуг)</t>
  </si>
  <si>
    <t>Чистая выручка от реализации продукции (работ,услуг)</t>
  </si>
  <si>
    <t xml:space="preserve">№ </t>
  </si>
  <si>
    <t>в тыс сумах</t>
  </si>
  <si>
    <t>основных финансовых показателях  деятельности АО"Кварц".</t>
  </si>
  <si>
    <t>Сравнительная таблица</t>
  </si>
  <si>
    <t xml:space="preserve">                                         Начальник  ПЭО                                                         Юсуфжанова Ё.</t>
  </si>
  <si>
    <t>Итого</t>
  </si>
  <si>
    <t xml:space="preserve">          амортизация</t>
  </si>
  <si>
    <t>в т.ч резерв на холод.ремонт</t>
  </si>
  <si>
    <t>Накладные расходы всего:</t>
  </si>
  <si>
    <t>Косвенные затраты на труд</t>
  </si>
  <si>
    <t>Косвенные затраты на материалы</t>
  </si>
  <si>
    <t>Отчисление на соц страхован</t>
  </si>
  <si>
    <t xml:space="preserve">Заработная плата </t>
  </si>
  <si>
    <t>Топливо и энергия</t>
  </si>
  <si>
    <t>Сырье и материалы</t>
  </si>
  <si>
    <t xml:space="preserve"> План на 2020 год</t>
  </si>
  <si>
    <t xml:space="preserve">Анализ себестоимости проукции АО "Кварц" </t>
  </si>
  <si>
    <t xml:space="preserve">           Выпуск  стеклопродукции  производится исходя из потребности</t>
  </si>
  <si>
    <t xml:space="preserve">  рынка согласно заключенных договоров по спросу покупателя.</t>
  </si>
  <si>
    <t>млн.шт</t>
  </si>
  <si>
    <t>тыс. шт</t>
  </si>
  <si>
    <t xml:space="preserve">   тыс. шт</t>
  </si>
  <si>
    <t>по итогам  2020 года  по  АО "Кварц".</t>
  </si>
  <si>
    <t>за 2020 год по АО "Кварц"</t>
  </si>
  <si>
    <t xml:space="preserve"> 2020 год</t>
  </si>
  <si>
    <t>за 2020 год в АО "Кварц"</t>
  </si>
  <si>
    <t xml:space="preserve">2020  год  </t>
  </si>
  <si>
    <t>в 6,0 р</t>
  </si>
  <si>
    <t>по АО "Кварц"  за  2020 г.</t>
  </si>
  <si>
    <t xml:space="preserve">                      Главный бухгалтер                                                        Турсунов К.</t>
  </si>
  <si>
    <t>Расходы периода в АО "Кварц" за 2020 год</t>
  </si>
  <si>
    <t xml:space="preserve"> 2020 год </t>
  </si>
  <si>
    <t>Расходы бесплатного питание сотрудников</t>
  </si>
  <si>
    <t xml:space="preserve"> 2019 год           </t>
  </si>
  <si>
    <t xml:space="preserve">2020 год          </t>
  </si>
  <si>
    <t xml:space="preserve">                        Бош бухгалтер                                                                              Турсунов К.</t>
  </si>
  <si>
    <t xml:space="preserve">                                         Главный бухгалтер                                                       Турсунов К..</t>
  </si>
  <si>
    <t>2020 год</t>
  </si>
  <si>
    <t>298 932 210 тыс сум</t>
  </si>
  <si>
    <t>255 722 131  тыс сум</t>
  </si>
  <si>
    <t>67,0 млн.шт.</t>
  </si>
  <si>
    <t>74,598 млн.шт.</t>
  </si>
  <si>
    <t>6 756 тыс м2</t>
  </si>
  <si>
    <t>212 440 752 тыс сум</t>
  </si>
  <si>
    <t>46 783 357 тыс сум</t>
  </si>
  <si>
    <r>
      <t xml:space="preserve"> Численность работающих на АО"Кварц" на 01.01.2020 года -</t>
    </r>
    <r>
      <rPr>
        <b/>
        <i/>
        <sz val="13"/>
        <rFont val="Times New Roman"/>
        <family val="1"/>
        <charset val="204"/>
      </rPr>
      <t>2 254 человек</t>
    </r>
  </si>
  <si>
    <r>
      <t>в том числе ППП -</t>
    </r>
    <r>
      <rPr>
        <b/>
        <i/>
        <sz val="13"/>
        <rFont val="Times New Roman"/>
        <family val="1"/>
        <charset val="204"/>
      </rPr>
      <t>2 107 человек</t>
    </r>
  </si>
  <si>
    <r>
      <t xml:space="preserve">Среднемесячная заработная плата                                       -   </t>
    </r>
    <r>
      <rPr>
        <b/>
        <i/>
        <sz val="13"/>
        <rFont val="Times New Roman"/>
        <family val="1"/>
        <charset val="204"/>
      </rPr>
      <t>2 312,6 тыс сум</t>
    </r>
  </si>
  <si>
    <r>
      <t xml:space="preserve">Фонд оплаты труда                                                  - </t>
    </r>
    <r>
      <rPr>
        <b/>
        <i/>
        <sz val="13"/>
        <rFont val="Times New Roman"/>
        <family val="1"/>
        <charset val="204"/>
      </rPr>
      <t>62 552 436 тыс сум</t>
    </r>
  </si>
  <si>
    <r>
      <t xml:space="preserve">Дебиторская задолженность  на 01.01.2020 г.                     -  </t>
    </r>
    <r>
      <rPr>
        <b/>
        <i/>
        <sz val="13"/>
        <rFont val="Times New Roman"/>
        <family val="1"/>
        <charset val="204"/>
      </rPr>
      <t>563 095,806 млн.сум</t>
    </r>
  </si>
  <si>
    <r>
      <t xml:space="preserve">Кредиторская задолженность на  01.01.2020 г.                       - </t>
    </r>
    <r>
      <rPr>
        <b/>
        <i/>
        <sz val="13"/>
        <rFont val="Times New Roman"/>
        <family val="1"/>
        <charset val="204"/>
      </rPr>
      <t>34 570,644 млн.сум</t>
    </r>
  </si>
  <si>
    <r>
      <t xml:space="preserve">Объем реализации в денежном выражении                      -      </t>
    </r>
    <r>
      <rPr>
        <b/>
        <i/>
        <sz val="13"/>
        <rFont val="Times New Roman"/>
        <family val="1"/>
        <charset val="204"/>
      </rPr>
      <t>307 481 843 тыс сум</t>
    </r>
  </si>
  <si>
    <t xml:space="preserve">                                   АО "Кварц" за 2020 год</t>
  </si>
  <si>
    <t xml:space="preserve">            Акционерным  обществом  "Кварц"  за  2020 год  произведено товарной </t>
  </si>
  <si>
    <t xml:space="preserve">продукции в действующих  ценах  на 298 932,21 млн.сум или 109,6  % от  прогнозируемого  </t>
  </si>
  <si>
    <t>объёма, при  этом  темп  роста  объема  производства к прошлому году составил 108,9 %.</t>
  </si>
  <si>
    <t xml:space="preserve">В   сопоставимых    ценах  выпуск    товарной   продукции   составила 255 722,131  млн.сум, </t>
  </si>
  <si>
    <t>102,8  % к соответствующему  периоду прошлого года.</t>
  </si>
  <si>
    <t xml:space="preserve">           За 2020 год  предприятием реализовано товаров народного  потребления    </t>
  </si>
  <si>
    <t xml:space="preserve"> на  сумму  64 756,721 млн.сум, что составляет 21,2 % от общего объема </t>
  </si>
  <si>
    <t xml:space="preserve">выполнено 269,8%, темп роста к прошлому году составил в 6 раз. </t>
  </si>
  <si>
    <t xml:space="preserve">         За 2020 год  реализовано потребителям: </t>
  </si>
  <si>
    <t>Стеклобанок  в усл. 0,5 л исч.        -          248,051  млн.шт. на сумму  101 465 млн.сум</t>
  </si>
  <si>
    <t xml:space="preserve">                     в физ.исч.                  -        75,645 млн.шт</t>
  </si>
  <si>
    <t>Стеклобутылок в усл. 0,5 л исч.    -           56,880 млн.шт. на сумму  52 696  млн.сум</t>
  </si>
  <si>
    <t xml:space="preserve">                      в физ.исч.                  -       70,207 млн.шт</t>
  </si>
  <si>
    <t>Стекла листового в усл.2 мм исч.всего:  -  11 811 т.м2   на  сумму   142 113   млн.сум</t>
  </si>
  <si>
    <t xml:space="preserve">                      в физ.исч.                        -   6 661 т.м2 </t>
  </si>
  <si>
    <t xml:space="preserve">         Остатки готовой продукции на 01.01.2021 года составили:</t>
  </si>
  <si>
    <r>
      <t xml:space="preserve">Стеклобанок  в усл. 0,5 л исч.        -       35,670 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млн.шт. на сумму 18 070,5 млн.сум</t>
    </r>
  </si>
  <si>
    <t xml:space="preserve">                     в физ.исч.                  -       13,779 млн.шт</t>
  </si>
  <si>
    <t>Стеклобутылок в усл. 0,5 л исч.      -       8,700 млн.шт. на сумму   8 138,9 млн.сум</t>
  </si>
  <si>
    <t xml:space="preserve">                     в физ.исч.                  -      10,107 млн.шт</t>
  </si>
  <si>
    <t>Стекла листового в усл.2 мм исч.всего:   -  617,1 т.м2  на сумму   6 937,8 млн.сум</t>
  </si>
  <si>
    <t xml:space="preserve">                     в физ.исч.                  -          297,5 т.м2</t>
  </si>
  <si>
    <t>За 2020 год на экспорт отгружено 2 189,29 тыс.долл.США, из них:</t>
  </si>
  <si>
    <t>Стеклобанок в физ.исч.  -  8,415 млн. шт. на  сумму  1 287,77 тыс.долл.США</t>
  </si>
  <si>
    <t xml:space="preserve">Стекло листовое в физ.исч. - 142,477 т.м2, на сумму 357,61 тыс.долл.США </t>
  </si>
  <si>
    <t xml:space="preserve">бетон                                                           - 10,93 тыс.м3, тыс.долл.США </t>
  </si>
  <si>
    <t xml:space="preserve">        За  2020  год  акционерным  обществом "Кварц" произведено продукции  в </t>
  </si>
  <si>
    <t xml:space="preserve">действующих  ценах  на   сумму 298 932,21   млн.сум,   производственная  себестоимость  </t>
  </si>
  <si>
    <t xml:space="preserve">выпущенной продукции    составила    212 440,752   млн .сум.   На  производство 1000 сум </t>
  </si>
  <si>
    <t xml:space="preserve">товарной продукции   затрачено    710,7   сум,   общая   рентабельность   произведенной   </t>
  </si>
  <si>
    <t xml:space="preserve">продукции составила 13,4 %. </t>
  </si>
  <si>
    <t xml:space="preserve">      Чистая выручка  от  реализации  продукции  составила  308 615,32  млн.сум, получено</t>
  </si>
  <si>
    <t>прибыли  до  уплаты  налогов 56 348,104 млн.сум,  после уплаты налогов чистая прибы</t>
  </si>
  <si>
    <t>составила  46 783,357  млн.сум.  Рентабельность  реализованной   продукции  по  валовой</t>
  </si>
  <si>
    <t xml:space="preserve">прибыли   составила  40,0 %, рентабельность по чистой прибыли составила 21,2%. </t>
  </si>
  <si>
    <t xml:space="preserve">        Расходы периода составили 51 153,851 млн.сум, в том числе:</t>
  </si>
  <si>
    <t>расходы по реализации                             11 5370839 млн.сум</t>
  </si>
  <si>
    <t>расходы по управлению                          13 550,419 млн.сум</t>
  </si>
  <si>
    <t>прочие операционные расходы                26 065,593  млн.сум</t>
  </si>
  <si>
    <t>деятельности. Расходы    по    финансовой    деятельности  составили  101 261,891  млн.сум.</t>
  </si>
  <si>
    <t>Доходы от финансовой деятельности - 110 057,716 млн.сум, в том  числе от доходов  в  виде</t>
  </si>
  <si>
    <t>процентов - 109 647,294  млн.сум.</t>
  </si>
  <si>
    <t xml:space="preserve">         По состоянию   на   01. 01. 21 г.  Дебиторская   задолженность  составила  563 095,806</t>
  </si>
  <si>
    <t>млн. сум, в   том  числе    задолженность   покупателей   и   заказчиков    8 292,728  млн.сум</t>
  </si>
  <si>
    <t xml:space="preserve">авансы  выданные  поставщикам  и подрядчикам             -                      5 44 473,241 млн.сум  </t>
  </si>
  <si>
    <t>4 573,211 млн.сум</t>
  </si>
  <si>
    <t xml:space="preserve">в гос. целевые  фонды  и  по страхованию                        -                    63,511   млн.сум </t>
  </si>
  <si>
    <t>прочие  дебиторские    задолженности                             -                      5 693,115  млн.сум</t>
  </si>
  <si>
    <t xml:space="preserve">         Кредиторская    задолженность    на    01. 01. 21 г.    составила      34 570,644 млн.сум,</t>
  </si>
  <si>
    <t>в том  числе  задолженность  поставщикам  и  подрядчикам     -              4 125,372  млн.сум</t>
  </si>
  <si>
    <t xml:space="preserve">полученные авансы                                                      -                          2 623,431 млн.сум  </t>
  </si>
  <si>
    <t xml:space="preserve">задолженность по платежам в бюджет                         -                            2 476,451  млн.сум                   </t>
  </si>
  <si>
    <t xml:space="preserve">в гос.целевые фонды                                                  -                            732,235 млн.сум </t>
  </si>
  <si>
    <t>задолженность по оплате труда                               -                                3 015,885 млн.сум</t>
  </si>
  <si>
    <t>прочие кредиторские задолженности                        -                                21 597,270 млн.сум</t>
  </si>
  <si>
    <t xml:space="preserve">проведенных   расчетов,   по   итогам   2020     года      интегральный     коэффициент </t>
  </si>
  <si>
    <t xml:space="preserve">основных  ключевых    показателей   эффективности    составил  80,3 %.   Интегральный    </t>
  </si>
  <si>
    <t>коэффициент дополнительных  ключевых  показателей  эффективности  составил 134,6 %.</t>
  </si>
  <si>
    <t>основным и дополнительным ключевым показателям эффективности  признается высоким.</t>
  </si>
  <si>
    <t>Главный бухгалтер                                                                        Турсунов.Қ</t>
  </si>
  <si>
    <t xml:space="preserve">Причина снижение показалелей объём выпуск стеклянной бутылки по сравнению                                                                                                                                                                                                                                                                с соответствующей 2019 год,  
капиталный ремонт производственной печи.
</t>
  </si>
</sst>
</file>

<file path=xl/styles.xml><?xml version="1.0" encoding="utf-8"?>
<styleSheet xmlns="http://schemas.openxmlformats.org/spreadsheetml/2006/main">
  <numFmts count="29">
    <numFmt numFmtId="164" formatCode="0.0"/>
    <numFmt numFmtId="165" formatCode="#,##0.0"/>
    <numFmt numFmtId="166" formatCode="_ &quot;\&quot;* #,##0_ ;_ &quot;\&quot;* \-#,##0_ ;_ &quot;\&quot;* &quot;-&quot;_ ;_ @_ 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_-;\-* #,##0.00_-;_-* &quot;-&quot;??_-;_-@_-"/>
    <numFmt numFmtId="170" formatCode="_ &quot;\&quot;* #,##0.00_ ;_ &quot;\&quot;* \-#,##0.00_ ;_ &quot;\&quot;* &quot;-&quot;??_ ;_ @_ "/>
    <numFmt numFmtId="171" formatCode="_ &quot;$&quot;* #,##0.00_ ;_ &quot;$&quot;* \-#,##0.00_ ;_ &quot;$&quot;* &quot;-&quot;??_ ;_ @_ "/>
    <numFmt numFmtId="172" formatCode="&quot;\&quot;#,##0.00;[Red]&quot;\&quot;\-#,##0.00"/>
    <numFmt numFmtId="173" formatCode="_ &quot;$&quot;* #,##0_ ;_ &quot;$&quot;* \-#,##0_ ;_ &quot;$&quot;* &quot;-&quot;_ ;_ @_ "/>
    <numFmt numFmtId="174" formatCode="_-&quot;\&quot;* #,##0.00_-;\-&quot;\&quot;* #,##0.00_-;_-&quot;\&quot;* &quot;-&quot;??_-;_-@_-"/>
    <numFmt numFmtId="175" formatCode="\$#,##0.00;\(\$#,##0.00\)"/>
    <numFmt numFmtId="176" formatCode="&quot;\&quot;#,##0;[Red]&quot;\&quot;\-#,##0"/>
    <numFmt numFmtId="177" formatCode="_ * #,##0_ ;_ * \-#,##0_ ;_ * &quot;-&quot;_ ;_ @_ "/>
    <numFmt numFmtId="178" formatCode="_ * #,##0.00_ ;_ * \-#,##0.00_ ;_ * &quot;-&quot;??_ ;_ @_ "/>
    <numFmt numFmtId="179" formatCode="#,##0.0;[Red]\-#,##0.0"/>
    <numFmt numFmtId="180" formatCode="_-* #,##0.00[$€-1]_-;\-* #,##0.00[$€-1]_-;_-* &quot;-&quot;??[$€-1]_-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&quot;-&quot;??_р_._-;_-@_-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_ ;[Red]\-#,##0.0\ "/>
    <numFmt numFmtId="192" formatCode="#,##0.000_ ;[Red]\-#,##0.000\ "/>
  </numFmts>
  <fonts count="10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name val="Times New Roman"/>
      <family val="1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sz val="16"/>
      <name val="Times New Roman"/>
      <family val="1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i/>
      <sz val="13"/>
      <name val="Arial Cyr"/>
      <charset val="204"/>
    </font>
    <font>
      <i/>
      <sz val="13"/>
      <name val="Arial Cyr"/>
      <charset val="186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Bodoni MT Black"/>
      <family val="1"/>
    </font>
    <font>
      <sz val="10"/>
      <name val="Bodoni MT Black"/>
      <family val="1"/>
    </font>
    <font>
      <b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b/>
      <sz val="8"/>
      <name val="Arial Narrow"/>
      <family val="2"/>
      <charset val="204"/>
    </font>
    <font>
      <sz val="8"/>
      <name val="Arial Cyr"/>
      <charset val="204"/>
    </font>
    <font>
      <sz val="11"/>
      <name val="Arial Narrow"/>
      <family val="2"/>
      <charset val="204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186"/>
    </font>
    <font>
      <i/>
      <sz val="12"/>
      <name val="Arial Cyr"/>
      <charset val="186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09">
    <xf numFmtId="0" fontId="0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2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Font="0" applyFill="0" applyBorder="0" applyAlignment="0" applyProtection="0"/>
    <xf numFmtId="0" fontId="12" fillId="0" borderId="0"/>
    <xf numFmtId="0" fontId="19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/>
    <xf numFmtId="0" fontId="3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38" fontId="22" fillId="2" borderId="3">
      <protection locked="0"/>
    </xf>
    <xf numFmtId="38" fontId="22" fillId="0" borderId="3"/>
    <xf numFmtId="38" fontId="44" fillId="0" borderId="3"/>
    <xf numFmtId="179" fontId="22" fillId="0" borderId="3"/>
    <xf numFmtId="0" fontId="44" fillId="0" borderId="3" applyNumberFormat="0">
      <alignment horizontal="center"/>
    </xf>
    <xf numFmtId="38" fontId="44" fillId="3" borderId="3" applyNumberFormat="0" applyFont="0" applyBorder="0" applyAlignment="0">
      <alignment horizontal="center"/>
    </xf>
    <xf numFmtId="0" fontId="45" fillId="0" borderId="3" applyNumberFormat="0"/>
    <xf numFmtId="0" fontId="44" fillId="0" borderId="3" applyNumberFormat="0"/>
    <xf numFmtId="0" fontId="45" fillId="0" borderId="3" applyNumberFormat="0">
      <alignment horizontal="right"/>
    </xf>
    <xf numFmtId="0" fontId="19" fillId="0" borderId="0" applyFont="0" applyFill="0" applyBorder="0" applyAlignment="0" applyProtection="0"/>
    <xf numFmtId="0" fontId="46" fillId="0" borderId="0"/>
    <xf numFmtId="0" fontId="31" fillId="0" borderId="0"/>
    <xf numFmtId="0" fontId="43" fillId="0" borderId="0"/>
    <xf numFmtId="0" fontId="47" fillId="0" borderId="0"/>
    <xf numFmtId="180" fontId="48" fillId="0" borderId="0" applyFont="0" applyFill="0" applyBorder="0" applyAlignment="0" applyProtection="0"/>
    <xf numFmtId="0" fontId="49" fillId="0" borderId="10" applyNumberFormat="0" applyAlignment="0" applyProtection="0">
      <alignment horizontal="left" vertical="center"/>
    </xf>
    <xf numFmtId="0" fontId="49" fillId="0" borderId="9">
      <alignment horizontal="left" vertical="center"/>
    </xf>
    <xf numFmtId="0" fontId="24" fillId="0" borderId="0"/>
    <xf numFmtId="0" fontId="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1" fillId="0" borderId="0" applyFont="0" applyFill="0" applyBorder="0" applyAlignment="0" applyProtection="0"/>
    <xf numFmtId="166" fontId="53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4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/>
    <xf numFmtId="0" fontId="51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57" fillId="0" borderId="0">
      <alignment horizontal="left"/>
    </xf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183" fontId="58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5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9" fillId="0" borderId="0" applyFont="0" applyFill="0" applyBorder="0" applyAlignment="0" applyProtection="0"/>
    <xf numFmtId="184" fontId="6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7" fillId="0" borderId="0"/>
    <xf numFmtId="0" fontId="68" fillId="0" borderId="0"/>
    <xf numFmtId="0" fontId="19" fillId="0" borderId="0" applyFont="0" applyFill="0" applyBorder="0" applyAlignment="0" applyProtection="0"/>
    <xf numFmtId="0" fontId="69" fillId="0" borderId="0"/>
    <xf numFmtId="0" fontId="56" fillId="0" borderId="0"/>
    <xf numFmtId="0" fontId="50" fillId="0" borderId="0"/>
    <xf numFmtId="0" fontId="13" fillId="0" borderId="0"/>
    <xf numFmtId="0" fontId="56" fillId="0" borderId="0"/>
    <xf numFmtId="0" fontId="60" fillId="0" borderId="0"/>
    <xf numFmtId="0" fontId="56" fillId="0" borderId="0" applyNumberFormat="0" applyProtection="0"/>
    <xf numFmtId="0" fontId="56" fillId="0" borderId="0" applyNumberFormat="0" applyProtection="0"/>
    <xf numFmtId="0" fontId="56" fillId="0" borderId="0"/>
    <xf numFmtId="0" fontId="70" fillId="0" borderId="0"/>
    <xf numFmtId="0" fontId="56" fillId="0" borderId="0"/>
    <xf numFmtId="0" fontId="71" fillId="0" borderId="0"/>
    <xf numFmtId="0" fontId="71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2" fillId="0" borderId="0" applyAlignment="0"/>
    <xf numFmtId="0" fontId="71" fillId="0" borderId="0"/>
    <xf numFmtId="0" fontId="70" fillId="0" borderId="0"/>
    <xf numFmtId="0" fontId="56" fillId="0" borderId="0"/>
    <xf numFmtId="0" fontId="56" fillId="0" borderId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7" xfId="0" applyFont="1" applyBorder="1"/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8" xfId="0" applyNumberFormat="1" applyFont="1" applyBorder="1"/>
    <xf numFmtId="0" fontId="6" fillId="0" borderId="1" xfId="0" applyFont="1" applyFill="1" applyBorder="1"/>
    <xf numFmtId="0" fontId="2" fillId="0" borderId="5" xfId="0" applyFont="1" applyBorder="1"/>
    <xf numFmtId="0" fontId="6" fillId="0" borderId="5" xfId="0" applyFont="1" applyFill="1" applyBorder="1"/>
    <xf numFmtId="0" fontId="2" fillId="0" borderId="2" xfId="0" applyFont="1" applyBorder="1" applyAlignment="1"/>
    <xf numFmtId="0" fontId="0" fillId="0" borderId="1" xfId="0" applyBorder="1" applyAlignment="1">
      <alignment horizontal="center"/>
    </xf>
    <xf numFmtId="0" fontId="5" fillId="0" borderId="5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3" fillId="0" borderId="0" xfId="0" applyFont="1" applyAlignment="1"/>
    <xf numFmtId="0" fontId="75" fillId="0" borderId="0" xfId="0" applyFont="1" applyFill="1"/>
    <xf numFmtId="189" fontId="76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right"/>
    </xf>
    <xf numFmtId="189" fontId="76" fillId="0" borderId="0" xfId="0" applyNumberFormat="1" applyFont="1" applyFill="1"/>
    <xf numFmtId="0" fontId="75" fillId="0" borderId="0" xfId="0" applyFont="1" applyFill="1" applyAlignment="1">
      <alignment horizontal="left" indent="1"/>
    </xf>
    <xf numFmtId="0" fontId="0" fillId="0" borderId="0" xfId="0" applyFill="1"/>
    <xf numFmtId="0" fontId="75" fillId="0" borderId="0" xfId="0" applyFont="1" applyAlignment="1">
      <alignment horizontal="right"/>
    </xf>
    <xf numFmtId="0" fontId="75" fillId="0" borderId="0" xfId="0" applyFont="1"/>
    <xf numFmtId="0" fontId="76" fillId="0" borderId="0" xfId="0" applyFont="1" applyFill="1"/>
    <xf numFmtId="190" fontId="76" fillId="0" borderId="0" xfId="0" applyNumberFormat="1" applyFont="1" applyFill="1"/>
    <xf numFmtId="189" fontId="76" fillId="0" borderId="0" xfId="0" applyNumberFormat="1" applyFont="1" applyAlignment="1">
      <alignment horizontal="left"/>
    </xf>
    <xf numFmtId="0" fontId="74" fillId="0" borderId="0" xfId="0" applyFont="1"/>
    <xf numFmtId="3" fontId="76" fillId="0" borderId="0" xfId="0" applyNumberFormat="1" applyFont="1"/>
    <xf numFmtId="0" fontId="76" fillId="0" borderId="0" xfId="0" applyFont="1"/>
    <xf numFmtId="0" fontId="77" fillId="0" borderId="0" xfId="0" applyFont="1"/>
    <xf numFmtId="0" fontId="6" fillId="0" borderId="0" xfId="0" applyFont="1"/>
    <xf numFmtId="0" fontId="0" fillId="0" borderId="0" xfId="0" applyFont="1"/>
    <xf numFmtId="0" fontId="80" fillId="0" borderId="0" xfId="0" applyFont="1"/>
    <xf numFmtId="10" fontId="0" fillId="0" borderId="0" xfId="0" applyNumberFormat="1" applyAlignment="1">
      <alignment horizontal="left"/>
    </xf>
    <xf numFmtId="0" fontId="0" fillId="0" borderId="0" xfId="0" applyFont="1" applyFill="1"/>
    <xf numFmtId="0" fontId="0" fillId="0" borderId="0" xfId="0" applyAlignment="1"/>
    <xf numFmtId="0" fontId="78" fillId="0" borderId="0" xfId="0" applyFont="1" applyAlignment="1">
      <alignment vertical="center"/>
    </xf>
    <xf numFmtId="0" fontId="1" fillId="0" borderId="0" xfId="0" applyFont="1"/>
    <xf numFmtId="165" fontId="1" fillId="0" borderId="3" xfId="0" applyNumberFormat="1" applyFont="1" applyBorder="1" applyAlignment="1">
      <alignment horizontal="center"/>
    </xf>
    <xf numFmtId="0" fontId="84" fillId="0" borderId="3" xfId="0" applyFont="1" applyBorder="1" applyAlignment="1">
      <alignment horizontal="center" vertical="center"/>
    </xf>
    <xf numFmtId="0" fontId="84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2" fontId="0" fillId="0" borderId="0" xfId="0" applyNumberFormat="1" applyFill="1"/>
    <xf numFmtId="0" fontId="87" fillId="0" borderId="0" xfId="0" applyFont="1" applyFill="1" applyBorder="1" applyAlignment="1">
      <alignment horizontal="left"/>
    </xf>
    <xf numFmtId="0" fontId="87" fillId="0" borderId="0" xfId="0" applyFont="1" applyFill="1" applyAlignment="1">
      <alignment horizontal="left"/>
    </xf>
    <xf numFmtId="2" fontId="0" fillId="0" borderId="3" xfId="0" applyNumberFormat="1" applyFill="1" applyBorder="1"/>
    <xf numFmtId="0" fontId="0" fillId="0" borderId="3" xfId="0" applyFill="1" applyBorder="1"/>
    <xf numFmtId="191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 indent="1"/>
    </xf>
    <xf numFmtId="0" fontId="0" fillId="0" borderId="3" xfId="0" applyFill="1" applyBorder="1" applyAlignment="1">
      <alignment horizontal="left" wrapText="1" indent="1"/>
    </xf>
    <xf numFmtId="192" fontId="0" fillId="0" borderId="3" xfId="0" applyNumberFormat="1" applyFill="1" applyBorder="1" applyAlignment="1">
      <alignment horizontal="center"/>
    </xf>
    <xf numFmtId="191" fontId="0" fillId="0" borderId="0" xfId="0" applyNumberFormat="1" applyFill="1"/>
    <xf numFmtId="0" fontId="0" fillId="0" borderId="3" xfId="0" applyFont="1" applyFill="1" applyBorder="1" applyAlignment="1">
      <alignment horizontal="left" wrapText="1" indent="1"/>
    </xf>
    <xf numFmtId="164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2" fontId="88" fillId="0" borderId="3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/>
    <xf numFmtId="0" fontId="88" fillId="0" borderId="14" xfId="0" applyFont="1" applyFill="1" applyBorder="1" applyAlignment="1">
      <alignment horizontal="center"/>
    </xf>
    <xf numFmtId="0" fontId="91" fillId="0" borderId="0" xfId="0" applyFont="1" applyAlignment="1">
      <alignment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0" fontId="92" fillId="0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3" fontId="9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/>
    <xf numFmtId="190" fontId="0" fillId="0" borderId="3" xfId="0" applyNumberFormat="1" applyFill="1" applyBorder="1" applyAlignment="1">
      <alignment horizontal="center"/>
    </xf>
    <xf numFmtId="165" fontId="93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84" fillId="0" borderId="3" xfId="0" applyFont="1" applyFill="1" applyBorder="1" applyAlignment="1">
      <alignment horizontal="left" indent="1"/>
    </xf>
    <xf numFmtId="4" fontId="93" fillId="0" borderId="3" xfId="0" applyNumberFormat="1" applyFont="1" applyFill="1" applyBorder="1" applyAlignment="1">
      <alignment horizontal="center" vertical="center" wrapText="1"/>
    </xf>
    <xf numFmtId="3" fontId="93" fillId="0" borderId="3" xfId="0" applyNumberFormat="1" applyFont="1" applyFill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/>
    </xf>
    <xf numFmtId="0" fontId="95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95" fillId="0" borderId="3" xfId="0" applyNumberFormat="1" applyFont="1" applyBorder="1" applyAlignment="1">
      <alignment horizontal="center"/>
    </xf>
    <xf numFmtId="0" fontId="95" fillId="0" borderId="3" xfId="0" applyFont="1" applyBorder="1" applyAlignment="1">
      <alignment horizontal="left" wrapText="1" indent="1"/>
    </xf>
    <xf numFmtId="0" fontId="0" fillId="0" borderId="3" xfId="0" applyBorder="1" applyAlignment="1">
      <alignment horizontal="center"/>
    </xf>
    <xf numFmtId="3" fontId="95" fillId="0" borderId="3" xfId="0" applyNumberFormat="1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9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2" fontId="97" fillId="0" borderId="0" xfId="0" applyNumberFormat="1" applyFont="1" applyFill="1"/>
    <xf numFmtId="0" fontId="97" fillId="0" borderId="0" xfId="0" applyFont="1" applyFill="1"/>
    <xf numFmtId="164" fontId="85" fillId="0" borderId="3" xfId="0" applyNumberFormat="1" applyFont="1" applyFill="1" applyBorder="1" applyAlignment="1">
      <alignment horizontal="center"/>
    </xf>
    <xf numFmtId="0" fontId="98" fillId="0" borderId="3" xfId="0" applyFont="1" applyFill="1" applyBorder="1"/>
    <xf numFmtId="2" fontId="98" fillId="0" borderId="0" xfId="0" applyNumberFormat="1" applyFont="1" applyFill="1"/>
    <xf numFmtId="191" fontId="98" fillId="0" borderId="0" xfId="0" applyNumberFormat="1" applyFont="1" applyFill="1"/>
    <xf numFmtId="0" fontId="98" fillId="0" borderId="0" xfId="0" applyFont="1" applyFill="1"/>
    <xf numFmtId="165" fontId="85" fillId="0" borderId="15" xfId="0" applyNumberFormat="1" applyFont="1" applyFill="1" applyBorder="1" applyAlignment="1">
      <alignment horizontal="center"/>
    </xf>
    <xf numFmtId="165" fontId="85" fillId="0" borderId="16" xfId="0" applyNumberFormat="1" applyFont="1" applyFill="1" applyBorder="1" applyAlignment="1">
      <alignment horizontal="center"/>
    </xf>
    <xf numFmtId="0" fontId="98" fillId="0" borderId="17" xfId="0" applyFont="1" applyFill="1" applyBorder="1" applyAlignment="1">
      <alignment horizontal="center"/>
    </xf>
    <xf numFmtId="165" fontId="85" fillId="0" borderId="18" xfId="0" applyNumberFormat="1" applyFont="1" applyFill="1" applyBorder="1" applyAlignment="1">
      <alignment horizontal="center"/>
    </xf>
    <xf numFmtId="165" fontId="85" fillId="0" borderId="3" xfId="0" applyNumberFormat="1" applyFont="1" applyFill="1" applyBorder="1" applyAlignment="1">
      <alignment horizontal="center"/>
    </xf>
    <xf numFmtId="0" fontId="98" fillId="0" borderId="19" xfId="0" applyFont="1" applyFill="1" applyBorder="1" applyAlignment="1">
      <alignment horizontal="left" indent="1"/>
    </xf>
    <xf numFmtId="2" fontId="88" fillId="0" borderId="18" xfId="0" applyNumberFormat="1" applyFont="1" applyFill="1" applyBorder="1" applyAlignment="1">
      <alignment horizontal="center" vertical="center" wrapText="1"/>
    </xf>
    <xf numFmtId="2" fontId="100" fillId="0" borderId="0" xfId="0" applyNumberFormat="1" applyFont="1" applyFill="1" applyBorder="1"/>
    <xf numFmtId="2" fontId="98" fillId="0" borderId="0" xfId="0" applyNumberFormat="1" applyFont="1" applyFill="1" applyBorder="1"/>
    <xf numFmtId="0" fontId="73" fillId="0" borderId="0" xfId="0" applyFont="1"/>
    <xf numFmtId="165" fontId="1" fillId="0" borderId="13" xfId="0" applyNumberFormat="1" applyFont="1" applyBorder="1" applyAlignment="1">
      <alignment horizontal="center"/>
    </xf>
    <xf numFmtId="190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90" fontId="0" fillId="0" borderId="6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92" fontId="101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80" fillId="5" borderId="0" xfId="0" applyFont="1" applyFill="1"/>
    <xf numFmtId="0" fontId="0" fillId="5" borderId="0" xfId="0" applyFont="1" applyFill="1"/>
    <xf numFmtId="0" fontId="0" fillId="5" borderId="0" xfId="0" applyFill="1"/>
    <xf numFmtId="0" fontId="90" fillId="0" borderId="0" xfId="0" applyFont="1" applyFill="1" applyAlignment="1">
      <alignment horizontal="center"/>
    </xf>
    <xf numFmtId="2" fontId="90" fillId="0" borderId="0" xfId="0" applyNumberFormat="1" applyFont="1" applyFill="1" applyAlignment="1">
      <alignment horizontal="center"/>
    </xf>
    <xf numFmtId="0" fontId="99" fillId="0" borderId="24" xfId="0" applyFont="1" applyFill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6" fillId="0" borderId="0" xfId="0" applyFont="1" applyFill="1" applyAlignment="1">
      <alignment horizontal="center" vertical="center"/>
    </xf>
    <xf numFmtId="0" fontId="95" fillId="0" borderId="2" xfId="0" applyFont="1" applyFill="1" applyBorder="1" applyAlignment="1">
      <alignment horizontal="center" vertical="center" wrapText="1"/>
    </xf>
    <xf numFmtId="0" fontId="95" fillId="0" borderId="4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4" fillId="0" borderId="5" xfId="0" applyFont="1" applyBorder="1" applyAlignment="1">
      <alignment horizontal="center" vertical="center" wrapText="1"/>
    </xf>
    <xf numFmtId="0" fontId="84" fillId="0" borderId="8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left" wrapText="1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7" fillId="0" borderId="0" xfId="0" applyFont="1" applyAlignment="1"/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 vertical="top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opLeftCell="A4" workbookViewId="0">
      <selection activeCell="B8" sqref="B8:D17"/>
    </sheetView>
  </sheetViews>
  <sheetFormatPr defaultRowHeight="12.75"/>
  <cols>
    <col min="1" max="1" width="57" style="57" customWidth="1"/>
    <col min="2" max="2" width="12.28515625" style="57" customWidth="1"/>
    <col min="3" max="3" width="13.42578125" style="94" bestFit="1" customWidth="1"/>
    <col min="4" max="4" width="14.5703125" style="94" customWidth="1"/>
    <col min="5" max="16384" width="9.140625" style="57"/>
  </cols>
  <sheetData>
    <row r="3" spans="1:7" ht="15.75">
      <c r="A3" s="183" t="s">
        <v>186</v>
      </c>
      <c r="B3" s="183"/>
      <c r="C3" s="183"/>
      <c r="D3" s="183"/>
    </row>
    <row r="4" spans="1:7" ht="15.75">
      <c r="A4" s="184"/>
      <c r="B4" s="184"/>
      <c r="C4" s="184"/>
      <c r="D4" s="184"/>
    </row>
    <row r="5" spans="1:7" ht="15.75" thickBot="1">
      <c r="A5" s="158"/>
      <c r="B5" s="158"/>
      <c r="C5" s="167"/>
      <c r="D5" s="166" t="s">
        <v>80</v>
      </c>
    </row>
    <row r="6" spans="1:7" ht="18.75" customHeight="1">
      <c r="A6" s="185" t="s">
        <v>108</v>
      </c>
      <c r="B6" s="187" t="s">
        <v>185</v>
      </c>
      <c r="C6" s="189" t="s">
        <v>207</v>
      </c>
      <c r="D6" s="190"/>
    </row>
    <row r="7" spans="1:7" ht="19.5" customHeight="1">
      <c r="A7" s="186"/>
      <c r="B7" s="188"/>
      <c r="C7" s="110" t="s">
        <v>26</v>
      </c>
      <c r="D7" s="165" t="s">
        <v>25</v>
      </c>
    </row>
    <row r="8" spans="1:7" ht="25.5" customHeight="1">
      <c r="A8" s="164" t="s">
        <v>184</v>
      </c>
      <c r="B8" s="163">
        <v>86433.376274116425</v>
      </c>
      <c r="C8" s="163">
        <v>86433.376274116425</v>
      </c>
      <c r="D8" s="162">
        <v>97046.563999999998</v>
      </c>
    </row>
    <row r="9" spans="1:7" ht="27" customHeight="1">
      <c r="A9" s="164" t="s">
        <v>183</v>
      </c>
      <c r="B9" s="163">
        <v>43326.436661591491</v>
      </c>
      <c r="C9" s="163">
        <v>43326.436661591491</v>
      </c>
      <c r="D9" s="162">
        <v>45565.724999999999</v>
      </c>
    </row>
    <row r="10" spans="1:7" ht="27" customHeight="1">
      <c r="A10" s="164" t="s">
        <v>182</v>
      </c>
      <c r="B10" s="163">
        <v>23875.759539999999</v>
      </c>
      <c r="C10" s="163">
        <v>23875.759539999999</v>
      </c>
      <c r="D10" s="162">
        <v>18060.019</v>
      </c>
    </row>
    <row r="11" spans="1:7" ht="26.25" customHeight="1">
      <c r="A11" s="164" t="s">
        <v>181</v>
      </c>
      <c r="B11" s="163">
        <f>B10*12%</f>
        <v>2865.0911447999997</v>
      </c>
      <c r="C11" s="163">
        <f>C10*12%</f>
        <v>2865.0911447999997</v>
      </c>
      <c r="D11" s="162">
        <v>2177.761</v>
      </c>
    </row>
    <row r="12" spans="1:7" ht="26.25" customHeight="1">
      <c r="A12" s="164" t="s">
        <v>180</v>
      </c>
      <c r="B12" s="163">
        <v>6291.6943717028034</v>
      </c>
      <c r="C12" s="163">
        <v>6291.6943717028034</v>
      </c>
      <c r="D12" s="162">
        <v>9613.1810000000005</v>
      </c>
    </row>
    <row r="13" spans="1:7" ht="26.25" customHeight="1">
      <c r="A13" s="164" t="s">
        <v>179</v>
      </c>
      <c r="B13" s="163">
        <v>2828.2158845777149</v>
      </c>
      <c r="C13" s="163">
        <v>2828.2158845777149</v>
      </c>
      <c r="D13" s="162">
        <v>3974.4059999999999</v>
      </c>
    </row>
    <row r="14" spans="1:7" ht="26.25" customHeight="1">
      <c r="A14" s="164" t="s">
        <v>178</v>
      </c>
      <c r="B14" s="163">
        <v>29651.433617077644</v>
      </c>
      <c r="C14" s="163">
        <v>29651.433617077644</v>
      </c>
      <c r="D14" s="162">
        <v>36003.095999999998</v>
      </c>
    </row>
    <row r="15" spans="1:7" ht="26.25" customHeight="1">
      <c r="A15" s="164" t="s">
        <v>177</v>
      </c>
      <c r="B15" s="163">
        <v>8257.5529999999999</v>
      </c>
      <c r="C15" s="163">
        <v>8257.5529999999999</v>
      </c>
      <c r="D15" s="162">
        <v>14877.294</v>
      </c>
      <c r="G15" s="123"/>
    </row>
    <row r="16" spans="1:7" ht="21.75" customHeight="1">
      <c r="A16" s="164" t="s">
        <v>176</v>
      </c>
      <c r="B16" s="163">
        <v>5620.3848023087921</v>
      </c>
      <c r="C16" s="163">
        <v>5620.3848023087921</v>
      </c>
      <c r="D16" s="162">
        <v>5958.2510000000002</v>
      </c>
    </row>
    <row r="17" spans="1:4" ht="39.75" customHeight="1" thickBot="1">
      <c r="A17" s="161" t="s">
        <v>175</v>
      </c>
      <c r="B17" s="160">
        <f>SUM(B8:B14)</f>
        <v>195272.00749386608</v>
      </c>
      <c r="C17" s="160">
        <f>SUM(C8:C14)</f>
        <v>195272.00749386608</v>
      </c>
      <c r="D17" s="159">
        <f>SUM(D8:D14)</f>
        <v>212440.75199999998</v>
      </c>
    </row>
    <row r="18" spans="1:4" ht="15">
      <c r="A18" s="158"/>
      <c r="B18" s="157"/>
      <c r="C18" s="156"/>
      <c r="D18" s="156"/>
    </row>
    <row r="19" spans="1:4" ht="15" hidden="1">
      <c r="A19" s="155"/>
      <c r="B19" s="154"/>
      <c r="C19" s="154"/>
      <c r="D19" s="154"/>
    </row>
    <row r="20" spans="1:4" ht="15" hidden="1">
      <c r="A20" s="155"/>
      <c r="B20" s="154"/>
      <c r="C20" s="154"/>
      <c r="D20" s="154"/>
    </row>
    <row r="21" spans="1:4" ht="15" hidden="1">
      <c r="A21" s="155"/>
      <c r="B21" s="154"/>
      <c r="C21" s="154"/>
      <c r="D21" s="154"/>
    </row>
    <row r="22" spans="1:4" ht="15" hidden="1">
      <c r="A22" s="155"/>
      <c r="B22" s="154"/>
      <c r="C22" s="154"/>
      <c r="D22" s="154"/>
    </row>
    <row r="23" spans="1:4" ht="15" hidden="1">
      <c r="A23" s="155"/>
      <c r="B23" s="154"/>
      <c r="C23" s="154"/>
      <c r="D23" s="154"/>
    </row>
    <row r="24" spans="1:4" ht="15" hidden="1">
      <c r="A24" s="155"/>
      <c r="B24" s="154"/>
      <c r="C24" s="154"/>
      <c r="D24" s="154"/>
    </row>
    <row r="27" spans="1:4" ht="18.75">
      <c r="A27" s="95" t="s">
        <v>206</v>
      </c>
      <c r="B27" s="95"/>
      <c r="C27" s="152"/>
      <c r="D27" s="152"/>
    </row>
    <row r="28" spans="1:4" ht="18.75">
      <c r="A28" s="95" t="s">
        <v>174</v>
      </c>
      <c r="B28" s="95"/>
      <c r="C28" s="152"/>
      <c r="D28" s="152"/>
    </row>
    <row r="29" spans="1:4" ht="18.75">
      <c r="A29" s="153"/>
      <c r="B29" s="153"/>
      <c r="C29" s="152"/>
      <c r="D29" s="152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opLeftCell="A10" workbookViewId="0">
      <selection activeCell="E36" sqref="E36"/>
    </sheetView>
  </sheetViews>
  <sheetFormatPr defaultRowHeight="12.75"/>
  <cols>
    <col min="1" max="1" width="6.28515625" customWidth="1"/>
    <col min="2" max="2" width="46.42578125" customWidth="1"/>
    <col min="3" max="3" width="16.42578125" customWidth="1"/>
    <col min="4" max="4" width="16" customWidth="1"/>
  </cols>
  <sheetData>
    <row r="1" spans="1:4">
      <c r="A1" s="151"/>
      <c r="B1" s="151"/>
      <c r="C1" s="151"/>
      <c r="D1" s="151"/>
    </row>
    <row r="2" spans="1:4" ht="15" customHeight="1">
      <c r="A2" s="191" t="s">
        <v>173</v>
      </c>
      <c r="B2" s="191"/>
      <c r="C2" s="191"/>
      <c r="D2" s="191"/>
    </row>
    <row r="3" spans="1:4">
      <c r="A3" s="192" t="s">
        <v>172</v>
      </c>
      <c r="B3" s="192"/>
      <c r="C3" s="192"/>
      <c r="D3" s="192"/>
    </row>
    <row r="4" spans="1:4">
      <c r="A4" s="193"/>
      <c r="B4" s="193"/>
      <c r="C4" s="193"/>
      <c r="D4" s="193"/>
    </row>
    <row r="5" spans="1:4" s="179" customFormat="1">
      <c r="D5" s="178" t="s">
        <v>171</v>
      </c>
    </row>
    <row r="6" spans="1:4" ht="63" customHeight="1">
      <c r="A6" s="150" t="s">
        <v>170</v>
      </c>
      <c r="B6" s="149" t="s">
        <v>108</v>
      </c>
      <c r="C6" s="148" t="s">
        <v>203</v>
      </c>
      <c r="D6" s="147" t="s">
        <v>204</v>
      </c>
    </row>
    <row r="7" spans="1:4" ht="27" customHeight="1">
      <c r="A7" s="141">
        <v>1</v>
      </c>
      <c r="B7" s="140" t="s">
        <v>169</v>
      </c>
      <c r="C7" s="139">
        <v>246815504</v>
      </c>
      <c r="D7" s="142">
        <v>308615320</v>
      </c>
    </row>
    <row r="8" spans="1:4" ht="29.25" customHeight="1">
      <c r="A8" s="141">
        <v>2</v>
      </c>
      <c r="B8" s="140" t="s">
        <v>168</v>
      </c>
      <c r="C8" s="139">
        <v>164862537</v>
      </c>
      <c r="D8" s="139">
        <v>220446109</v>
      </c>
    </row>
    <row r="9" spans="1:4" ht="30" customHeight="1">
      <c r="A9" s="146">
        <v>3</v>
      </c>
      <c r="B9" s="140" t="s">
        <v>167</v>
      </c>
      <c r="C9" s="145">
        <f>C7-C8</f>
        <v>81952967</v>
      </c>
      <c r="D9" s="145">
        <f>D7-D8</f>
        <v>88169211</v>
      </c>
    </row>
    <row r="10" spans="1:4" ht="17.25" customHeight="1">
      <c r="A10" s="141">
        <v>4</v>
      </c>
      <c r="B10" s="140" t="s">
        <v>166</v>
      </c>
      <c r="C10" s="139">
        <f>C11+C12+C13</f>
        <v>76997678</v>
      </c>
      <c r="D10" s="139">
        <f>D11+D12+D13</f>
        <v>51153851</v>
      </c>
    </row>
    <row r="11" spans="1:4" ht="16.5" customHeight="1">
      <c r="A11" s="144" t="s">
        <v>165</v>
      </c>
      <c r="B11" s="140" t="s">
        <v>164</v>
      </c>
      <c r="C11" s="139">
        <v>10273979</v>
      </c>
      <c r="D11" s="139">
        <v>11537839</v>
      </c>
    </row>
    <row r="12" spans="1:4" ht="17.25" customHeight="1">
      <c r="A12" s="143" t="s">
        <v>163</v>
      </c>
      <c r="B12" s="140" t="s">
        <v>162</v>
      </c>
      <c r="C12" s="139">
        <v>13288152</v>
      </c>
      <c r="D12" s="139">
        <v>13550419</v>
      </c>
    </row>
    <row r="13" spans="1:4" ht="15.75" customHeight="1">
      <c r="A13" s="141" t="s">
        <v>161</v>
      </c>
      <c r="B13" s="140" t="s">
        <v>160</v>
      </c>
      <c r="C13" s="139">
        <v>53435547</v>
      </c>
      <c r="D13" s="139">
        <v>26065593</v>
      </c>
    </row>
    <row r="14" spans="1:4" ht="18" customHeight="1">
      <c r="A14" s="141">
        <v>5</v>
      </c>
      <c r="B14" s="140" t="s">
        <v>159</v>
      </c>
      <c r="C14" s="139">
        <v>4466763</v>
      </c>
      <c r="D14" s="139">
        <v>10536917.5</v>
      </c>
    </row>
    <row r="15" spans="1:4" ht="15" customHeight="1">
      <c r="A15" s="141">
        <v>6</v>
      </c>
      <c r="B15" s="140" t="s">
        <v>158</v>
      </c>
      <c r="C15" s="139">
        <f>C9-C10+C14</f>
        <v>9422052</v>
      </c>
      <c r="D15" s="139">
        <f>D9-D10+D14</f>
        <v>47552277.5</v>
      </c>
    </row>
    <row r="16" spans="1:4" ht="15.75" customHeight="1">
      <c r="A16" s="141">
        <v>7</v>
      </c>
      <c r="B16" s="140" t="s">
        <v>157</v>
      </c>
      <c r="C16" s="139">
        <v>28360771</v>
      </c>
      <c r="D16" s="139">
        <v>110057716.5</v>
      </c>
    </row>
    <row r="17" spans="1:7" ht="15.75" customHeight="1">
      <c r="A17" s="141">
        <v>8</v>
      </c>
      <c r="B17" s="140" t="s">
        <v>94</v>
      </c>
      <c r="C17" s="139">
        <v>14713540</v>
      </c>
      <c r="D17" s="139">
        <v>101261890.5</v>
      </c>
    </row>
    <row r="18" spans="1:7" ht="17.25" customHeight="1">
      <c r="A18" s="141">
        <v>9</v>
      </c>
      <c r="B18" s="140" t="s">
        <v>156</v>
      </c>
      <c r="C18" s="139">
        <f>C15+C16-C17</f>
        <v>23069283</v>
      </c>
      <c r="D18" s="139">
        <f>D15+D16-D17</f>
        <v>56348103.5</v>
      </c>
    </row>
    <row r="19" spans="1:7" ht="17.25" customHeight="1">
      <c r="A19" s="141">
        <v>10</v>
      </c>
      <c r="B19" s="140" t="s">
        <v>155</v>
      </c>
      <c r="C19" s="139"/>
      <c r="D19" s="139"/>
    </row>
    <row r="20" spans="1:7" ht="17.25" customHeight="1">
      <c r="A20" s="141">
        <v>11</v>
      </c>
      <c r="B20" s="140" t="s">
        <v>154</v>
      </c>
      <c r="C20" s="139">
        <f>C18</f>
        <v>23069283</v>
      </c>
      <c r="D20" s="139">
        <f>D18</f>
        <v>56348103.5</v>
      </c>
    </row>
    <row r="21" spans="1:7" ht="21" customHeight="1">
      <c r="A21" s="141">
        <v>12</v>
      </c>
      <c r="B21" s="140" t="s">
        <v>153</v>
      </c>
      <c r="C21" s="142">
        <v>7543229</v>
      </c>
      <c r="D21" s="142">
        <v>8269365.7209999999</v>
      </c>
    </row>
    <row r="22" spans="1:7" ht="14.25" customHeight="1">
      <c r="A22" s="141">
        <v>13</v>
      </c>
      <c r="B22" s="140" t="s">
        <v>152</v>
      </c>
      <c r="C22" s="142">
        <v>6980905</v>
      </c>
      <c r="D22" s="142">
        <v>852494.799</v>
      </c>
    </row>
    <row r="23" spans="1:7" ht="16.5" customHeight="1">
      <c r="A23" s="141">
        <v>14</v>
      </c>
      <c r="B23" s="140" t="s">
        <v>91</v>
      </c>
      <c r="C23" s="139">
        <f>C20+C21-C22</f>
        <v>23631607</v>
      </c>
      <c r="D23" s="139">
        <f>D20+D21-D22</f>
        <v>63764974.421999998</v>
      </c>
    </row>
    <row r="24" spans="1:7" ht="18.75" customHeight="1">
      <c r="A24" s="141">
        <v>15</v>
      </c>
      <c r="B24" s="140" t="s">
        <v>151</v>
      </c>
      <c r="C24" s="139">
        <f>C23*12%</f>
        <v>2835792.84</v>
      </c>
      <c r="D24" s="139">
        <f>D23*15%</f>
        <v>9564746.1633000001</v>
      </c>
    </row>
    <row r="25" spans="1:7" ht="16.5" customHeight="1">
      <c r="A25" s="141">
        <v>16</v>
      </c>
      <c r="B25" s="140" t="s">
        <v>89</v>
      </c>
      <c r="C25" s="139"/>
      <c r="D25" s="139"/>
    </row>
    <row r="26" spans="1:7" ht="17.25" customHeight="1">
      <c r="A26" s="141">
        <v>17</v>
      </c>
      <c r="B26" s="140" t="s">
        <v>150</v>
      </c>
      <c r="C26" s="139">
        <f>C20-C24-C25</f>
        <v>20233490.16</v>
      </c>
      <c r="D26" s="139">
        <f>D20-D24-D25</f>
        <v>46783357.3367</v>
      </c>
    </row>
    <row r="28" spans="1:7">
      <c r="A28" s="138"/>
      <c r="B28" s="137"/>
      <c r="C28" s="137"/>
      <c r="D28" s="137"/>
    </row>
    <row r="29" spans="1:7">
      <c r="A29" s="95" t="s">
        <v>205</v>
      </c>
      <c r="B29" s="95"/>
      <c r="C29" s="95"/>
      <c r="D29" s="95"/>
      <c r="E29" s="95"/>
      <c r="F29" s="95"/>
      <c r="G29" s="95"/>
    </row>
    <row r="30" spans="1:7">
      <c r="A30" s="95" t="s">
        <v>149</v>
      </c>
      <c r="B30" s="95"/>
      <c r="C30" s="95"/>
      <c r="D30" s="95"/>
      <c r="E30" s="95"/>
      <c r="F30" s="95"/>
      <c r="G30" s="95"/>
    </row>
  </sheetData>
  <mergeCells count="3">
    <mergeCell ref="A2:D2"/>
    <mergeCell ref="A3:D3"/>
    <mergeCell ref="A4:D4"/>
  </mergeCells>
  <pageMargins left="1.7" right="0.75" top="0.19" bottom="0.19" header="0.19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topLeftCell="A31" zoomScaleNormal="100" workbookViewId="0">
      <selection activeCell="B27" sqref="B27:C45"/>
    </sheetView>
  </sheetViews>
  <sheetFormatPr defaultRowHeight="12.75"/>
  <cols>
    <col min="1" max="1" width="49.5703125" style="57" customWidth="1"/>
    <col min="2" max="2" width="19.85546875" style="57" customWidth="1"/>
    <col min="3" max="3" width="21.28515625" style="57" customWidth="1"/>
    <col min="4" max="16384" width="9.140625" style="57"/>
  </cols>
  <sheetData>
    <row r="2" spans="1:3" ht="16.5">
      <c r="A2" s="194" t="s">
        <v>200</v>
      </c>
      <c r="B2" s="194"/>
      <c r="C2" s="194"/>
    </row>
    <row r="3" spans="1:3" ht="16.5">
      <c r="A3" s="194"/>
      <c r="B3" s="194"/>
      <c r="C3" s="194"/>
    </row>
    <row r="4" spans="1:3" ht="16.149999999999999" customHeight="1">
      <c r="A4" s="136" t="s">
        <v>148</v>
      </c>
      <c r="B4" s="195" t="s">
        <v>201</v>
      </c>
      <c r="C4" s="196"/>
    </row>
    <row r="5" spans="1:3" ht="13.15" customHeight="1">
      <c r="A5" s="135"/>
      <c r="B5" s="134" t="s">
        <v>147</v>
      </c>
      <c r="C5" s="133" t="s">
        <v>25</v>
      </c>
    </row>
    <row r="6" spans="1:3" ht="16.149999999999999" customHeight="1">
      <c r="A6" s="132" t="s">
        <v>146</v>
      </c>
      <c r="B6" s="125">
        <f>B7+B15+B27</f>
        <v>50058739.1913376</v>
      </c>
      <c r="C6" s="130">
        <f>C7+C15+C27</f>
        <v>51153850.770549998</v>
      </c>
    </row>
    <row r="7" spans="1:3" ht="19.149999999999999" customHeight="1">
      <c r="A7" s="126" t="s">
        <v>145</v>
      </c>
      <c r="B7" s="125">
        <f>SUM(B8:B14)</f>
        <v>10917924.52</v>
      </c>
      <c r="C7" s="125">
        <f>SUM(C8:C14)</f>
        <v>11537838.850000001</v>
      </c>
    </row>
    <row r="8" spans="1:3" ht="24" customHeight="1">
      <c r="A8" s="129" t="s">
        <v>139</v>
      </c>
      <c r="B8" s="122">
        <v>4720826</v>
      </c>
      <c r="C8" s="122">
        <v>4575349.57</v>
      </c>
    </row>
    <row r="9" spans="1:3" ht="15.75" customHeight="1">
      <c r="A9" s="129" t="s">
        <v>144</v>
      </c>
      <c r="B9" s="128">
        <v>566499.12</v>
      </c>
      <c r="C9" s="122">
        <v>595043.65</v>
      </c>
    </row>
    <row r="10" spans="1:3" ht="15.75" customHeight="1">
      <c r="A10" s="129" t="s">
        <v>136</v>
      </c>
      <c r="B10" s="122">
        <v>145552.72000000003</v>
      </c>
      <c r="C10" s="122">
        <v>139073.4</v>
      </c>
    </row>
    <row r="11" spans="1:3" ht="15.75" customHeight="1">
      <c r="A11" s="129" t="s">
        <v>143</v>
      </c>
      <c r="B11" s="122">
        <v>1656685.013333333</v>
      </c>
      <c r="C11" s="122">
        <v>1248412.0900000001</v>
      </c>
    </row>
    <row r="12" spans="1:3" ht="15.75" customHeight="1">
      <c r="A12" s="129" t="s">
        <v>142</v>
      </c>
      <c r="B12" s="122">
        <v>1791773.2</v>
      </c>
      <c r="C12" s="122">
        <v>1062735.07</v>
      </c>
    </row>
    <row r="13" spans="1:3" ht="15.75" customHeight="1">
      <c r="A13" s="129" t="s">
        <v>130</v>
      </c>
      <c r="B13" s="122">
        <v>1759733.4533333338</v>
      </c>
      <c r="C13" s="122">
        <v>3372923.3</v>
      </c>
    </row>
    <row r="14" spans="1:3" ht="15.75" customHeight="1">
      <c r="A14" s="129" t="s">
        <v>141</v>
      </c>
      <c r="B14" s="122">
        <v>276855.01333333337</v>
      </c>
      <c r="C14" s="122">
        <v>544301.77</v>
      </c>
    </row>
    <row r="15" spans="1:3" ht="22.5" customHeight="1">
      <c r="A15" s="126" t="s">
        <v>140</v>
      </c>
      <c r="B15" s="131">
        <f>SUM(B16:B26)</f>
        <v>12818715.1690576</v>
      </c>
      <c r="C15" s="131">
        <f>SUM(C16:C26)</f>
        <v>13550418.800000001</v>
      </c>
    </row>
    <row r="16" spans="1:3" ht="15.75" customHeight="1">
      <c r="A16" s="129" t="s">
        <v>139</v>
      </c>
      <c r="B16" s="128">
        <v>6984378</v>
      </c>
      <c r="C16" s="122">
        <v>7602182.7300000004</v>
      </c>
    </row>
    <row r="17" spans="1:3" ht="15.75" customHeight="1">
      <c r="A17" s="129" t="s">
        <v>138</v>
      </c>
      <c r="B17" s="128">
        <v>838125.36000000022</v>
      </c>
      <c r="C17" s="122">
        <v>884951.37</v>
      </c>
    </row>
    <row r="18" spans="1:3" ht="15.75" customHeight="1">
      <c r="A18" s="101" t="s">
        <v>137</v>
      </c>
      <c r="B18" s="128">
        <v>419596.8000000001</v>
      </c>
      <c r="C18" s="122">
        <v>400949.82</v>
      </c>
    </row>
    <row r="19" spans="1:3" ht="15.75" customHeight="1">
      <c r="A19" s="129" t="s">
        <v>136</v>
      </c>
      <c r="B19" s="128">
        <v>6808.3600000000015</v>
      </c>
      <c r="C19" s="122">
        <v>6908.63</v>
      </c>
    </row>
    <row r="20" spans="1:3" ht="19.149999999999999" customHeight="1">
      <c r="A20" s="129" t="s">
        <v>135</v>
      </c>
      <c r="B20" s="128">
        <v>545520.3428975984</v>
      </c>
      <c r="C20" s="122">
        <v>625000</v>
      </c>
    </row>
    <row r="21" spans="1:3" ht="15.75" customHeight="1">
      <c r="A21" s="129" t="s">
        <v>134</v>
      </c>
      <c r="B21" s="128">
        <v>1550704.4533333331</v>
      </c>
      <c r="C21" s="122">
        <v>1523889.55</v>
      </c>
    </row>
    <row r="22" spans="1:3" ht="15.75" customHeight="1">
      <c r="A22" s="129" t="s">
        <v>133</v>
      </c>
      <c r="B22" s="128">
        <v>49884.90616000002</v>
      </c>
      <c r="C22" s="122">
        <v>45630.080000000002</v>
      </c>
    </row>
    <row r="23" spans="1:3" ht="15.75" customHeight="1">
      <c r="A23" s="129" t="s">
        <v>132</v>
      </c>
      <c r="B23" s="128">
        <v>143934.32000000004</v>
      </c>
      <c r="C23" s="122">
        <v>250520.29</v>
      </c>
    </row>
    <row r="24" spans="1:3" ht="15.75" customHeight="1">
      <c r="A24" s="101" t="s">
        <v>131</v>
      </c>
      <c r="B24" s="128">
        <v>9638.0133333333342</v>
      </c>
      <c r="C24" s="122">
        <v>14997.63</v>
      </c>
    </row>
    <row r="25" spans="1:3" ht="15.75" customHeight="1">
      <c r="A25" s="129" t="s">
        <v>130</v>
      </c>
      <c r="B25" s="128">
        <v>1513013.5066666661</v>
      </c>
      <c r="C25" s="122">
        <v>1731841.93</v>
      </c>
    </row>
    <row r="26" spans="1:3" ht="15.75" customHeight="1">
      <c r="A26" s="129" t="s">
        <v>129</v>
      </c>
      <c r="B26" s="128">
        <v>757111.1066666668</v>
      </c>
      <c r="C26" s="122">
        <v>463546.76999999996</v>
      </c>
    </row>
    <row r="27" spans="1:3" ht="22.5" customHeight="1">
      <c r="A27" s="126" t="s">
        <v>113</v>
      </c>
      <c r="B27" s="125">
        <f>SUM(B28:B32)+B36+B37+B38+B39+B40+B41+B42+B43+B44+B45</f>
        <v>26322099.502280001</v>
      </c>
      <c r="C27" s="131">
        <f>SUM(C28:C32)+C36+C37+C38+C39+C40+C41+C42+C43+C44+C45</f>
        <v>26065593.120549999</v>
      </c>
    </row>
    <row r="28" spans="1:3" ht="24" customHeight="1">
      <c r="A28" s="101" t="s">
        <v>128</v>
      </c>
      <c r="B28" s="122">
        <v>249283.39200000002</v>
      </c>
      <c r="C28" s="122">
        <v>473607.22</v>
      </c>
    </row>
    <row r="29" spans="1:3" ht="19.149999999999999" customHeight="1">
      <c r="A29" s="101" t="s">
        <v>127</v>
      </c>
      <c r="B29" s="122">
        <v>681186.29599999974</v>
      </c>
      <c r="C29" s="122">
        <v>685397.26</v>
      </c>
    </row>
    <row r="30" spans="1:3" ht="15.75" customHeight="1">
      <c r="A30" s="101" t="s">
        <v>126</v>
      </c>
      <c r="B30" s="122">
        <v>785039.1889999999</v>
      </c>
      <c r="C30" s="122">
        <v>548410.93999999994</v>
      </c>
    </row>
    <row r="31" spans="1:3" ht="15.75" customHeight="1">
      <c r="A31" s="101" t="s">
        <v>125</v>
      </c>
      <c r="B31" s="122">
        <v>1762021.1866666668</v>
      </c>
      <c r="C31" s="122">
        <v>1574220.57</v>
      </c>
    </row>
    <row r="32" spans="1:3" ht="15.75" customHeight="1">
      <c r="A32" s="101" t="s">
        <v>124</v>
      </c>
      <c r="B32" s="122">
        <f>SUM(B33:B35)</f>
        <v>2051031.6400000004</v>
      </c>
      <c r="C32" s="122">
        <f>C33+C34+C35</f>
        <v>2171282.41</v>
      </c>
    </row>
    <row r="33" spans="1:4" ht="15.75" customHeight="1">
      <c r="A33" s="101" t="s">
        <v>123</v>
      </c>
      <c r="B33" s="122">
        <v>782365.9733333335</v>
      </c>
      <c r="C33" s="122">
        <v>954856.45</v>
      </c>
    </row>
    <row r="34" spans="1:4" ht="15.75" customHeight="1">
      <c r="A34" s="101" t="s">
        <v>122</v>
      </c>
      <c r="B34" s="122">
        <v>995137.17333333346</v>
      </c>
      <c r="C34" s="122">
        <v>972809.59</v>
      </c>
    </row>
    <row r="35" spans="1:4" ht="26.45" customHeight="1">
      <c r="A35" s="101" t="s">
        <v>121</v>
      </c>
      <c r="B35" s="122">
        <v>273528.49333333335</v>
      </c>
      <c r="C35" s="122">
        <v>243616.37</v>
      </c>
    </row>
    <row r="36" spans="1:4" ht="15.75" customHeight="1">
      <c r="A36" s="102" t="s">
        <v>120</v>
      </c>
      <c r="B36" s="122">
        <v>5390000</v>
      </c>
      <c r="C36" s="122">
        <v>5127724.2</v>
      </c>
    </row>
    <row r="37" spans="1:4" ht="15.75" customHeight="1">
      <c r="A37" s="101" t="s">
        <v>118</v>
      </c>
      <c r="B37" s="122">
        <v>42000</v>
      </c>
      <c r="C37" s="124">
        <v>53227</v>
      </c>
    </row>
    <row r="38" spans="1:4" ht="15.75" customHeight="1">
      <c r="A38" s="101" t="s">
        <v>119</v>
      </c>
      <c r="B38" s="122">
        <v>3624659.726666667</v>
      </c>
      <c r="C38" s="122">
        <v>3137965.95</v>
      </c>
    </row>
    <row r="39" spans="1:4" ht="15.75" customHeight="1">
      <c r="A39" s="101" t="s">
        <v>118</v>
      </c>
      <c r="B39" s="122">
        <v>434959.16719999985</v>
      </c>
      <c r="C39" s="122">
        <f>C38*12%</f>
        <v>376555.91399999999</v>
      </c>
      <c r="D39" s="123"/>
    </row>
    <row r="40" spans="1:4" ht="15.75" customHeight="1">
      <c r="A40" s="101" t="s">
        <v>117</v>
      </c>
      <c r="B40" s="122">
        <v>2500000</v>
      </c>
      <c r="C40" s="122">
        <v>1075662.9895500001</v>
      </c>
    </row>
    <row r="41" spans="1:4" ht="15.75" customHeight="1">
      <c r="A41" s="101" t="s">
        <v>116</v>
      </c>
      <c r="B41" s="122">
        <v>37611.786666666674</v>
      </c>
      <c r="C41" s="122">
        <v>127096.94</v>
      </c>
    </row>
    <row r="42" spans="1:4" ht="15.75" customHeight="1">
      <c r="A42" s="101" t="s">
        <v>202</v>
      </c>
      <c r="B42" s="122">
        <v>2302465.1173333367</v>
      </c>
      <c r="C42" s="122">
        <v>2262938.65</v>
      </c>
    </row>
    <row r="43" spans="1:4" ht="15.75" customHeight="1">
      <c r="A43" s="102" t="s">
        <v>115</v>
      </c>
      <c r="B43" s="122">
        <v>276295.81408000045</v>
      </c>
      <c r="C43" s="127">
        <f>C42*12%</f>
        <v>271552.63799999998</v>
      </c>
    </row>
    <row r="44" spans="1:4" ht="15.75" customHeight="1">
      <c r="A44" s="101" t="s">
        <v>114</v>
      </c>
      <c r="B44" s="122">
        <v>2116710.9866666673</v>
      </c>
      <c r="C44" s="122">
        <v>3319654.19</v>
      </c>
    </row>
    <row r="45" spans="1:4" ht="15.75" customHeight="1">
      <c r="A45" s="101" t="s">
        <v>113</v>
      </c>
      <c r="B45" s="122">
        <v>4068835.2</v>
      </c>
      <c r="C45" s="122">
        <v>4860296.2489999998</v>
      </c>
    </row>
    <row r="46" spans="1:4" ht="23.25" customHeight="1">
      <c r="A46" s="121"/>
      <c r="B46" s="120"/>
      <c r="C46" s="120"/>
    </row>
    <row r="47" spans="1:4" ht="15" customHeight="1">
      <c r="A47" s="115" t="s">
        <v>112</v>
      </c>
      <c r="B47" s="115"/>
      <c r="C47" s="119"/>
    </row>
    <row r="48" spans="1:4" ht="12.6" customHeight="1">
      <c r="A48" s="115" t="s">
        <v>111</v>
      </c>
      <c r="B48" s="118"/>
      <c r="C48" s="117"/>
    </row>
    <row r="49" spans="1:3">
      <c r="A49" s="115" t="s">
        <v>110</v>
      </c>
      <c r="B49" s="115"/>
      <c r="C49" s="116"/>
    </row>
    <row r="50" spans="1:3">
      <c r="A50"/>
      <c r="B50"/>
      <c r="C50" s="114"/>
    </row>
    <row r="51" spans="1:3">
      <c r="B51" s="115"/>
      <c r="C51" s="114"/>
    </row>
  </sheetData>
  <mergeCells count="3">
    <mergeCell ref="A2:C2"/>
    <mergeCell ref="A3:C3"/>
    <mergeCell ref="B4:C4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topLeftCell="A19" zoomScaleNormal="100" workbookViewId="0">
      <selection activeCell="B23" sqref="B23:D28"/>
    </sheetView>
  </sheetViews>
  <sheetFormatPr defaultColWidth="8.85546875" defaultRowHeight="12.75"/>
  <cols>
    <col min="1" max="1" width="39.7109375" style="57" customWidth="1"/>
    <col min="2" max="2" width="13.140625" style="57" customWidth="1"/>
    <col min="3" max="3" width="13.5703125" style="94" customWidth="1"/>
    <col min="4" max="4" width="13.7109375" style="94" customWidth="1"/>
    <col min="5" max="16384" width="8.85546875" style="57"/>
  </cols>
  <sheetData>
    <row r="3" spans="1:5" ht="35.25" customHeight="1">
      <c r="A3" s="183" t="s">
        <v>109</v>
      </c>
      <c r="B3" s="183"/>
      <c r="C3" s="183"/>
      <c r="D3" s="183"/>
    </row>
    <row r="4" spans="1:5" ht="19.5" customHeight="1">
      <c r="A4" s="183" t="s">
        <v>198</v>
      </c>
      <c r="B4" s="183"/>
      <c r="C4" s="183"/>
      <c r="D4" s="183"/>
    </row>
    <row r="5" spans="1:5" ht="12.75" customHeight="1">
      <c r="A5" s="197"/>
      <c r="B5" s="197"/>
      <c r="C5" s="197"/>
      <c r="D5" s="197"/>
    </row>
    <row r="6" spans="1:5" ht="10.5" customHeight="1">
      <c r="A6" s="113"/>
      <c r="B6" s="113"/>
      <c r="C6" s="113"/>
      <c r="D6" s="113" t="s">
        <v>80</v>
      </c>
      <c r="E6" s="112"/>
    </row>
    <row r="7" spans="1:5" ht="10.5" customHeight="1">
      <c r="A7" s="111"/>
      <c r="B7" s="111"/>
      <c r="C7" s="111"/>
      <c r="D7" s="111"/>
    </row>
    <row r="8" spans="1:5" ht="15.75" customHeight="1">
      <c r="A8" s="198" t="s">
        <v>108</v>
      </c>
      <c r="B8" s="198" t="s">
        <v>107</v>
      </c>
      <c r="C8" s="199" t="s">
        <v>194</v>
      </c>
      <c r="D8" s="200"/>
    </row>
    <row r="9" spans="1:5" ht="18.75" customHeight="1">
      <c r="A9" s="188"/>
      <c r="B9" s="188"/>
      <c r="C9" s="110" t="s">
        <v>26</v>
      </c>
      <c r="D9" s="110" t="s">
        <v>25</v>
      </c>
    </row>
    <row r="10" spans="1:5" ht="23.25" customHeight="1">
      <c r="A10" s="109" t="s">
        <v>106</v>
      </c>
      <c r="B10" s="100">
        <v>287237.77141169918</v>
      </c>
      <c r="C10" s="100">
        <v>287237.77141169918</v>
      </c>
      <c r="D10" s="108">
        <v>308615.32</v>
      </c>
    </row>
    <row r="11" spans="1:5" ht="24" customHeight="1">
      <c r="A11" s="101" t="s">
        <v>105</v>
      </c>
      <c r="B11" s="100">
        <v>195272.00749386605</v>
      </c>
      <c r="C11" s="100">
        <v>195272.00749386605</v>
      </c>
      <c r="D11" s="99">
        <v>220446.109</v>
      </c>
    </row>
    <row r="12" spans="1:5" ht="24" customHeight="1">
      <c r="A12" s="101" t="s">
        <v>104</v>
      </c>
      <c r="B12" s="100">
        <v>91965.76391783313</v>
      </c>
      <c r="C12" s="100">
        <v>91965.76391783313</v>
      </c>
      <c r="D12" s="99">
        <f>D10-D11</f>
        <v>88169.21100000001</v>
      </c>
    </row>
    <row r="13" spans="1:5" ht="24" customHeight="1">
      <c r="A13" s="101" t="s">
        <v>103</v>
      </c>
      <c r="B13" s="100">
        <v>50084.905069162603</v>
      </c>
      <c r="C13" s="100">
        <v>50084.905069162603</v>
      </c>
      <c r="D13" s="103">
        <f>D14+D15+D16</f>
        <v>51153.851000000002</v>
      </c>
    </row>
    <row r="14" spans="1:5" ht="24" customHeight="1">
      <c r="A14" s="101" t="s">
        <v>102</v>
      </c>
      <c r="B14" s="100">
        <v>10917.924520000002</v>
      </c>
      <c r="C14" s="100">
        <v>10917.924520000002</v>
      </c>
      <c r="D14" s="103">
        <v>11537.839</v>
      </c>
    </row>
    <row r="15" spans="1:5" ht="24" customHeight="1">
      <c r="A15" s="101" t="s">
        <v>101</v>
      </c>
      <c r="B15" s="100">
        <v>12844.881046882598</v>
      </c>
      <c r="C15" s="100">
        <v>12844.881046882598</v>
      </c>
      <c r="D15" s="103">
        <v>13550.419</v>
      </c>
    </row>
    <row r="16" spans="1:5" ht="24" customHeight="1">
      <c r="A16" s="101" t="s">
        <v>100</v>
      </c>
      <c r="B16" s="100">
        <v>26322.099502280005</v>
      </c>
      <c r="C16" s="100">
        <v>26322.099502280005</v>
      </c>
      <c r="D16" s="103">
        <v>26065.593000000001</v>
      </c>
    </row>
    <row r="17" spans="1:5" ht="24" customHeight="1">
      <c r="A17" s="101" t="s">
        <v>99</v>
      </c>
      <c r="B17" s="100">
        <v>1871.0696</v>
      </c>
      <c r="C17" s="100">
        <v>1871.0696</v>
      </c>
      <c r="D17" s="107">
        <v>10536.916999999999</v>
      </c>
    </row>
    <row r="18" spans="1:5" ht="26.25" customHeight="1">
      <c r="A18" s="101" t="s">
        <v>98</v>
      </c>
      <c r="B18" s="100">
        <v>43751.928448670529</v>
      </c>
      <c r="C18" s="100">
        <v>43751.928448670529</v>
      </c>
      <c r="D18" s="99">
        <f>D12-D13+D17</f>
        <v>47552.277000000009</v>
      </c>
    </row>
    <row r="19" spans="1:5" ht="30" customHeight="1">
      <c r="A19" s="101" t="s">
        <v>97</v>
      </c>
      <c r="B19" s="100">
        <v>-4000</v>
      </c>
      <c r="C19" s="100">
        <v>-4000</v>
      </c>
      <c r="D19" s="106">
        <f>D20+D21-D22</f>
        <v>8795.8259999999864</v>
      </c>
    </row>
    <row r="20" spans="1:5" ht="24.75" customHeight="1">
      <c r="A20" s="101" t="s">
        <v>96</v>
      </c>
      <c r="B20" s="100">
        <v>0</v>
      </c>
      <c r="C20" s="100">
        <v>0</v>
      </c>
      <c r="D20" s="103">
        <v>410.423</v>
      </c>
    </row>
    <row r="21" spans="1:5" ht="24.75" customHeight="1">
      <c r="A21" s="101" t="s">
        <v>95</v>
      </c>
      <c r="B21" s="100">
        <v>0</v>
      </c>
      <c r="C21" s="100">
        <v>0</v>
      </c>
      <c r="D21" s="103">
        <v>109647.29399999999</v>
      </c>
    </row>
    <row r="22" spans="1:5" ht="24.75" customHeight="1">
      <c r="A22" s="101" t="s">
        <v>94</v>
      </c>
      <c r="B22" s="100">
        <v>4000</v>
      </c>
      <c r="C22" s="100">
        <v>4000</v>
      </c>
      <c r="D22" s="103">
        <v>101261.891</v>
      </c>
    </row>
    <row r="23" spans="1:5" ht="17.25" customHeight="1">
      <c r="A23" s="101" t="s">
        <v>93</v>
      </c>
      <c r="B23" s="100">
        <v>39751.928448670529</v>
      </c>
      <c r="C23" s="100">
        <v>39751.928448670529</v>
      </c>
      <c r="D23" s="103">
        <f>D18+D19</f>
        <v>56348.102999999996</v>
      </c>
    </row>
    <row r="24" spans="1:5" ht="39.6" customHeight="1">
      <c r="A24" s="102" t="s">
        <v>92</v>
      </c>
      <c r="B24" s="177">
        <v>0</v>
      </c>
      <c r="C24" s="177">
        <v>0</v>
      </c>
      <c r="D24" s="177">
        <v>7416.8710000000001</v>
      </c>
    </row>
    <row r="25" spans="1:5" ht="24" customHeight="1">
      <c r="A25" s="105" t="s">
        <v>91</v>
      </c>
      <c r="B25" s="103">
        <v>39751.928448670529</v>
      </c>
      <c r="C25" s="103">
        <v>39751.928448670529</v>
      </c>
      <c r="D25" s="103">
        <f>D23+D24</f>
        <v>63764.973999999995</v>
      </c>
      <c r="E25" s="104"/>
    </row>
    <row r="26" spans="1:5" ht="25.5" customHeight="1">
      <c r="A26" s="101" t="s">
        <v>90</v>
      </c>
      <c r="B26" s="100">
        <v>5962.789267300579</v>
      </c>
      <c r="C26" s="100">
        <v>5962.789267300579</v>
      </c>
      <c r="D26" s="103">
        <f>D25*15%</f>
        <v>9564.7460999999985</v>
      </c>
    </row>
    <row r="27" spans="1:5" ht="25.5" customHeight="1">
      <c r="A27" s="102" t="s">
        <v>89</v>
      </c>
      <c r="B27" s="100"/>
      <c r="C27" s="100"/>
      <c r="D27" s="99"/>
    </row>
    <row r="28" spans="1:5" ht="29.25" customHeight="1">
      <c r="A28" s="101" t="s">
        <v>88</v>
      </c>
      <c r="B28" s="100">
        <v>33789.139181369952</v>
      </c>
      <c r="C28" s="100">
        <v>33789.139181369952</v>
      </c>
      <c r="D28" s="103">
        <f>D23-D26-D27</f>
        <v>46783.356899999999</v>
      </c>
    </row>
    <row r="29" spans="1:5" hidden="1"/>
    <row r="30" spans="1:5" hidden="1">
      <c r="A30" s="98"/>
      <c r="B30" s="98"/>
      <c r="C30" s="97"/>
      <c r="D30" s="97"/>
    </row>
    <row r="31" spans="1:5">
      <c r="B31" s="94"/>
    </row>
    <row r="34" spans="1:2" s="57" customFormat="1">
      <c r="A34" s="95" t="s">
        <v>87</v>
      </c>
      <c r="B34" s="96"/>
    </row>
    <row r="35" spans="1:2" s="57" customFormat="1" ht="18" customHeight="1">
      <c r="A35" s="95" t="s">
        <v>199</v>
      </c>
      <c r="B35" s="95"/>
    </row>
    <row r="36" spans="1:2" s="57" customFormat="1" ht="18.75" customHeight="1">
      <c r="A36" s="95" t="s">
        <v>86</v>
      </c>
      <c r="B36" s="95"/>
    </row>
  </sheetData>
  <mergeCells count="6">
    <mergeCell ref="A3:D3"/>
    <mergeCell ref="A4:D4"/>
    <mergeCell ref="A5:D5"/>
    <mergeCell ref="A8:A9"/>
    <mergeCell ref="B8:B9"/>
    <mergeCell ref="C8:D8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opLeftCell="A4" zoomScaleNormal="100" workbookViewId="0">
      <selection activeCell="D8" sqref="D8:H13"/>
    </sheetView>
  </sheetViews>
  <sheetFormatPr defaultRowHeight="12.75"/>
  <cols>
    <col min="1" max="1" width="4.42578125" style="74" customWidth="1"/>
    <col min="2" max="2" width="41.5703125" style="74" customWidth="1"/>
    <col min="3" max="3" width="8.85546875" style="74" customWidth="1"/>
    <col min="4" max="4" width="12" style="74" customWidth="1"/>
    <col min="5" max="5" width="11.140625" style="74" customWidth="1"/>
    <col min="6" max="6" width="14.140625" style="74" customWidth="1"/>
    <col min="7" max="7" width="9.140625" style="74" customWidth="1"/>
    <col min="8" max="8" width="11.42578125" style="74" customWidth="1"/>
    <col min="9" max="16384" width="9.140625" style="74"/>
  </cols>
  <sheetData>
    <row r="1" spans="1:8" ht="76.5" customHeight="1">
      <c r="G1"/>
    </row>
    <row r="3" spans="1:8" ht="34.5" customHeight="1">
      <c r="A3" s="201" t="s">
        <v>85</v>
      </c>
      <c r="B3" s="201"/>
      <c r="C3" s="201"/>
      <c r="D3" s="201"/>
      <c r="E3" s="201"/>
      <c r="F3" s="201"/>
      <c r="G3" s="201"/>
      <c r="H3" s="201"/>
    </row>
    <row r="4" spans="1:8" ht="34.5" customHeight="1">
      <c r="A4" s="202" t="s">
        <v>193</v>
      </c>
      <c r="B4" s="202"/>
      <c r="C4" s="202"/>
      <c r="D4" s="202"/>
      <c r="E4" s="202"/>
      <c r="F4" s="202"/>
      <c r="G4" s="202"/>
      <c r="H4" s="202"/>
    </row>
    <row r="5" spans="1:8" ht="23.25" customHeight="1">
      <c r="A5" s="203"/>
      <c r="B5" s="203"/>
      <c r="C5" s="203"/>
      <c r="D5" s="203"/>
      <c r="E5" s="203"/>
      <c r="F5" s="203"/>
      <c r="G5" s="203"/>
      <c r="H5" s="203"/>
    </row>
    <row r="6" spans="1:8" ht="32.25" customHeight="1">
      <c r="A6" s="93"/>
      <c r="B6" s="204" t="s">
        <v>27</v>
      </c>
      <c r="C6" s="204" t="s">
        <v>31</v>
      </c>
      <c r="D6" s="206" t="s">
        <v>194</v>
      </c>
      <c r="E6" s="207"/>
      <c r="F6" s="208"/>
      <c r="G6" s="204" t="s">
        <v>84</v>
      </c>
      <c r="H6" s="91" t="s">
        <v>83</v>
      </c>
    </row>
    <row r="7" spans="1:8" ht="23.25" customHeight="1">
      <c r="A7" s="92"/>
      <c r="B7" s="205"/>
      <c r="C7" s="205"/>
      <c r="D7" s="91" t="s">
        <v>26</v>
      </c>
      <c r="E7" s="91" t="s">
        <v>25</v>
      </c>
      <c r="F7" s="91" t="s">
        <v>82</v>
      </c>
      <c r="G7" s="205"/>
      <c r="H7" s="91" t="s">
        <v>7</v>
      </c>
    </row>
    <row r="8" spans="1:8" ht="24.75" customHeight="1">
      <c r="A8" s="90">
        <v>1</v>
      </c>
      <c r="B8" s="89" t="s">
        <v>81</v>
      </c>
      <c r="C8" s="76" t="s">
        <v>80</v>
      </c>
      <c r="D8" s="75">
        <v>272760.17117790697</v>
      </c>
      <c r="E8" s="75">
        <v>298932.21000000002</v>
      </c>
      <c r="F8" s="79">
        <f>E8/D8*100</f>
        <v>109.59525678146844</v>
      </c>
      <c r="G8" s="75">
        <v>274488</v>
      </c>
      <c r="H8" s="79">
        <f>E8/G8*100</f>
        <v>108.90538384191659</v>
      </c>
    </row>
    <row r="9" spans="1:8" ht="24" customHeight="1">
      <c r="A9" s="78">
        <v>2</v>
      </c>
      <c r="B9" s="80" t="s">
        <v>79</v>
      </c>
      <c r="C9" s="80" t="s">
        <v>78</v>
      </c>
      <c r="D9" s="83">
        <v>234942.160177907</v>
      </c>
      <c r="E9" s="83">
        <v>255722.13099999999</v>
      </c>
      <c r="F9" s="79">
        <f>E9/D9*100</f>
        <v>108.8447176983295</v>
      </c>
      <c r="G9" s="83">
        <v>248783.51500000001</v>
      </c>
      <c r="H9" s="79">
        <f>E9/G9*100</f>
        <v>102.78901759226289</v>
      </c>
    </row>
    <row r="10" spans="1:8" ht="16.5" customHeight="1">
      <c r="A10" s="88">
        <v>3</v>
      </c>
      <c r="B10" s="87" t="s">
        <v>77</v>
      </c>
      <c r="C10" s="86" t="s">
        <v>189</v>
      </c>
      <c r="D10" s="85"/>
      <c r="E10" s="83"/>
      <c r="F10" s="84"/>
      <c r="G10" s="169"/>
      <c r="H10" s="82"/>
    </row>
    <row r="11" spans="1:8" ht="24" customHeight="1">
      <c r="A11" s="81"/>
      <c r="B11" s="77" t="s">
        <v>76</v>
      </c>
      <c r="C11" s="76" t="s">
        <v>75</v>
      </c>
      <c r="D11" s="170">
        <v>159.42988163310301</v>
      </c>
      <c r="E11" s="170">
        <v>208.47499999999999</v>
      </c>
      <c r="F11" s="171">
        <f>E11/D11*100</f>
        <v>130.76281426324132</v>
      </c>
      <c r="G11" s="172">
        <v>189.16399999999999</v>
      </c>
      <c r="H11" s="173">
        <f>E11/G11*100</f>
        <v>110.20860205958851</v>
      </c>
    </row>
    <row r="12" spans="1:8" ht="24" customHeight="1">
      <c r="A12" s="81"/>
      <c r="B12" s="77" t="s">
        <v>74</v>
      </c>
      <c r="C12" s="80" t="s">
        <v>73</v>
      </c>
      <c r="D12" s="170">
        <v>83.784614399999995</v>
      </c>
      <c r="E12" s="170">
        <v>74.597999999999999</v>
      </c>
      <c r="F12" s="171">
        <f>E12/D12*100</f>
        <v>89.035439900526654</v>
      </c>
      <c r="G12" s="170">
        <v>91.403000000000006</v>
      </c>
      <c r="H12" s="174">
        <f>E12/G12*100</f>
        <v>81.614389024430267</v>
      </c>
    </row>
    <row r="13" spans="1:8" ht="24.75" customHeight="1">
      <c r="A13" s="78"/>
      <c r="B13" s="77" t="s">
        <v>72</v>
      </c>
      <c r="C13" s="76" t="s">
        <v>11</v>
      </c>
      <c r="D13" s="175">
        <v>10933</v>
      </c>
      <c r="E13" s="175">
        <v>12074.400000000001</v>
      </c>
      <c r="F13" s="171">
        <f>E13/D13*100</f>
        <v>110.43995243757433</v>
      </c>
      <c r="G13" s="175">
        <v>11608</v>
      </c>
      <c r="H13" s="176">
        <f>E13/G13*100</f>
        <v>104.01791867677466</v>
      </c>
    </row>
    <row r="16" spans="1:8" ht="30.75" customHeight="1">
      <c r="A16" t="s">
        <v>71</v>
      </c>
    </row>
    <row r="17" spans="1:1" ht="15.75" customHeight="1">
      <c r="A17" t="s">
        <v>70</v>
      </c>
    </row>
  </sheetData>
  <mergeCells count="7">
    <mergeCell ref="A3:H3"/>
    <mergeCell ref="A4:H4"/>
    <mergeCell ref="A5:H5"/>
    <mergeCell ref="B6:B7"/>
    <mergeCell ref="C6:C7"/>
    <mergeCell ref="D6:F6"/>
    <mergeCell ref="G6:G7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0"/>
  <sheetViews>
    <sheetView topLeftCell="A67" zoomScaleNormal="100" workbookViewId="0">
      <selection activeCell="L81" sqref="L81"/>
    </sheetView>
  </sheetViews>
  <sheetFormatPr defaultRowHeight="12.75"/>
  <sheetData>
    <row r="1" spans="1:9" ht="20.25" customHeight="1">
      <c r="A1" s="210" t="s">
        <v>69</v>
      </c>
      <c r="B1" s="210"/>
      <c r="C1" s="210"/>
      <c r="D1" s="210"/>
      <c r="E1" s="210"/>
      <c r="F1" s="210"/>
      <c r="G1" s="210"/>
      <c r="H1" s="210"/>
      <c r="I1" s="210"/>
    </row>
    <row r="2" spans="1:9" ht="18" customHeight="1">
      <c r="A2" s="73" t="s">
        <v>222</v>
      </c>
      <c r="B2" s="73"/>
      <c r="C2" s="73"/>
      <c r="D2" s="73"/>
      <c r="E2" s="73"/>
      <c r="F2" s="73"/>
      <c r="G2" s="73"/>
      <c r="H2" s="73"/>
      <c r="I2" s="73"/>
    </row>
    <row r="3" spans="1:9" ht="18" customHeight="1">
      <c r="A3" s="69" t="s">
        <v>68</v>
      </c>
      <c r="B3" s="69"/>
      <c r="C3" s="69"/>
      <c r="D3" s="69"/>
      <c r="E3" s="69"/>
      <c r="F3" s="68"/>
      <c r="G3" s="68"/>
      <c r="H3" s="68"/>
      <c r="I3" s="68"/>
    </row>
    <row r="4" spans="1:9" ht="24.75" customHeight="1">
      <c r="A4" s="211" t="s">
        <v>223</v>
      </c>
      <c r="B4" s="212"/>
      <c r="C4" s="212"/>
      <c r="D4" s="212"/>
      <c r="E4" s="212"/>
      <c r="F4" s="212"/>
      <c r="G4" s="212"/>
      <c r="H4" s="212"/>
      <c r="I4" s="212"/>
    </row>
    <row r="5" spans="1:9" ht="24.75" customHeight="1">
      <c r="A5" s="209" t="s">
        <v>224</v>
      </c>
      <c r="B5" s="209"/>
      <c r="C5" s="209"/>
      <c r="D5" s="209"/>
      <c r="E5" s="209"/>
      <c r="F5" s="209"/>
      <c r="G5" s="209"/>
      <c r="H5" s="209"/>
      <c r="I5" s="209"/>
    </row>
    <row r="6" spans="1:9" ht="24.75" customHeight="1">
      <c r="A6" s="209" t="s">
        <v>225</v>
      </c>
      <c r="B6" s="209"/>
      <c r="C6" s="209"/>
      <c r="D6" s="209"/>
      <c r="E6" s="209"/>
      <c r="F6" s="209"/>
      <c r="G6" s="209"/>
      <c r="H6" s="209"/>
      <c r="I6" s="209"/>
    </row>
    <row r="7" spans="1:9" ht="24.75" customHeight="1">
      <c r="A7" s="209" t="s">
        <v>226</v>
      </c>
      <c r="B7" s="209"/>
      <c r="C7" s="209"/>
      <c r="D7" s="209"/>
      <c r="E7" s="209"/>
      <c r="F7" s="209"/>
      <c r="G7" s="209"/>
      <c r="H7" s="209"/>
      <c r="I7" s="209"/>
    </row>
    <row r="8" spans="1:9" ht="24.75" customHeight="1">
      <c r="A8" s="209" t="s">
        <v>227</v>
      </c>
      <c r="B8" s="209"/>
      <c r="C8" s="209"/>
      <c r="D8" s="209"/>
      <c r="E8" s="209"/>
      <c r="F8" s="209"/>
      <c r="G8" s="209"/>
      <c r="H8" s="209"/>
      <c r="I8" s="209"/>
    </row>
    <row r="9" spans="1:9" ht="18" customHeight="1">
      <c r="A9" s="68"/>
      <c r="B9" s="68"/>
      <c r="C9" s="68"/>
      <c r="D9" s="68"/>
      <c r="E9" s="68"/>
      <c r="F9" s="68"/>
      <c r="G9" s="68"/>
      <c r="H9" s="68"/>
      <c r="I9" s="68"/>
    </row>
    <row r="10" spans="1:9" ht="18" customHeight="1">
      <c r="A10" s="69" t="s">
        <v>67</v>
      </c>
      <c r="B10" s="69"/>
      <c r="C10" s="69"/>
      <c r="D10" s="69"/>
      <c r="E10" s="69"/>
      <c r="F10" s="68"/>
      <c r="G10" s="68"/>
      <c r="H10" s="68"/>
      <c r="I10" s="68"/>
    </row>
    <row r="11" spans="1:9" ht="18" customHeight="1">
      <c r="A11" t="s">
        <v>228</v>
      </c>
      <c r="B11" s="72"/>
      <c r="C11" s="72"/>
      <c r="D11" s="72"/>
      <c r="E11" s="72"/>
      <c r="F11" s="72"/>
      <c r="G11" s="72"/>
      <c r="H11" s="72"/>
      <c r="I11" s="72"/>
    </row>
    <row r="12" spans="1:9" s="57" customFormat="1" ht="18" customHeight="1">
      <c r="A12" s="57" t="s">
        <v>229</v>
      </c>
      <c r="B12" s="71"/>
      <c r="C12" s="71"/>
      <c r="D12" s="71"/>
      <c r="E12" s="71"/>
      <c r="F12" s="71"/>
      <c r="G12" s="71"/>
      <c r="H12" s="71"/>
      <c r="I12" s="71"/>
    </row>
    <row r="13" spans="1:9" ht="18" customHeight="1">
      <c r="A13" t="s">
        <v>66</v>
      </c>
      <c r="B13" s="68"/>
      <c r="C13" s="68"/>
      <c r="D13" s="68"/>
      <c r="E13" s="68"/>
      <c r="F13" s="68"/>
      <c r="G13" s="68"/>
      <c r="H13" s="68"/>
      <c r="I13" s="68"/>
    </row>
    <row r="14" spans="1:9" ht="18" customHeight="1">
      <c r="A14" t="s">
        <v>230</v>
      </c>
      <c r="B14" s="68"/>
      <c r="C14" s="68"/>
      <c r="D14" s="68"/>
      <c r="E14" s="68"/>
      <c r="F14" s="68"/>
      <c r="G14" s="68"/>
      <c r="H14" s="68"/>
      <c r="I14" s="68"/>
    </row>
    <row r="15" spans="1:9" ht="18" customHeight="1">
      <c r="A15" s="68"/>
      <c r="B15" s="68"/>
      <c r="C15" s="68"/>
      <c r="D15" s="68"/>
      <c r="E15" s="68"/>
      <c r="F15" s="68"/>
      <c r="G15" s="68"/>
      <c r="H15" s="68"/>
      <c r="I15" s="68"/>
    </row>
    <row r="16" spans="1:9" ht="18" customHeight="1">
      <c r="A16" s="69" t="s">
        <v>65</v>
      </c>
      <c r="B16" s="69"/>
      <c r="C16" s="69"/>
      <c r="D16" s="69"/>
      <c r="E16" s="69"/>
      <c r="F16" s="68"/>
      <c r="G16" s="68"/>
      <c r="H16" s="68"/>
      <c r="I16" s="68"/>
    </row>
    <row r="17" spans="1:9" ht="18" customHeight="1">
      <c r="A17" t="s">
        <v>231</v>
      </c>
      <c r="B17" s="68"/>
      <c r="C17" s="68"/>
      <c r="D17" s="68"/>
      <c r="E17" s="68"/>
      <c r="F17" s="68"/>
      <c r="G17" s="68"/>
      <c r="H17" s="68"/>
      <c r="I17" s="68"/>
    </row>
    <row r="18" spans="1:9" ht="18" customHeight="1">
      <c r="A18" s="57" t="s">
        <v>232</v>
      </c>
      <c r="B18" s="71"/>
      <c r="C18" s="71"/>
      <c r="D18" s="71"/>
      <c r="E18" s="71"/>
      <c r="F18" s="71"/>
      <c r="G18" s="71"/>
      <c r="H18" s="71"/>
      <c r="I18" s="71"/>
    </row>
    <row r="19" spans="1:9" ht="18" customHeight="1">
      <c r="A19" s="57" t="s">
        <v>233</v>
      </c>
      <c r="B19" s="71"/>
      <c r="C19" s="71"/>
      <c r="D19" s="71"/>
      <c r="E19" s="71"/>
      <c r="F19" s="71"/>
      <c r="G19" s="71"/>
      <c r="H19" s="71"/>
      <c r="I19" s="71"/>
    </row>
    <row r="20" spans="1:9" ht="18" customHeight="1">
      <c r="A20" s="57" t="s">
        <v>234</v>
      </c>
      <c r="B20" s="71"/>
      <c r="C20" s="71"/>
      <c r="D20" s="71"/>
      <c r="E20" s="71"/>
      <c r="F20" s="71"/>
      <c r="G20" s="71"/>
      <c r="H20" s="71"/>
      <c r="I20" s="71"/>
    </row>
    <row r="21" spans="1:9" ht="18" customHeight="1">
      <c r="A21" s="57" t="s">
        <v>235</v>
      </c>
      <c r="B21" s="71"/>
      <c r="C21" s="71"/>
      <c r="D21" s="71"/>
      <c r="E21" s="71"/>
      <c r="F21" s="71"/>
      <c r="G21" s="71"/>
      <c r="H21" s="71"/>
      <c r="I21" s="71"/>
    </row>
    <row r="22" spans="1:9" ht="18" customHeight="1">
      <c r="A22" s="57" t="s">
        <v>236</v>
      </c>
      <c r="B22" s="71"/>
      <c r="C22" s="71"/>
      <c r="D22" s="71"/>
      <c r="E22" s="71"/>
      <c r="F22" s="71"/>
      <c r="G22" s="71"/>
      <c r="H22" s="71"/>
      <c r="I22" s="71"/>
    </row>
    <row r="23" spans="1:9" ht="18" customHeight="1">
      <c r="A23" s="57" t="s">
        <v>237</v>
      </c>
      <c r="B23" s="71"/>
      <c r="C23" s="71"/>
      <c r="D23" s="71"/>
      <c r="E23" s="71"/>
      <c r="F23" s="71"/>
      <c r="G23" s="71"/>
      <c r="H23" s="71"/>
      <c r="I23" s="71"/>
    </row>
    <row r="24" spans="1:9" ht="18" customHeight="1">
      <c r="A24" t="s">
        <v>238</v>
      </c>
      <c r="B24" s="68"/>
      <c r="C24" s="68"/>
      <c r="D24" s="68"/>
      <c r="E24" s="68"/>
      <c r="F24" s="68"/>
      <c r="G24" s="68"/>
      <c r="H24" s="68"/>
      <c r="I24" s="68"/>
    </row>
    <row r="25" spans="1:9" ht="18" customHeight="1">
      <c r="A25" t="s">
        <v>239</v>
      </c>
      <c r="B25" s="68"/>
      <c r="C25" s="68"/>
      <c r="D25" s="68"/>
      <c r="E25" s="68"/>
      <c r="F25" s="68"/>
      <c r="G25" s="68"/>
      <c r="H25" s="68"/>
      <c r="I25" s="68"/>
    </row>
    <row r="26" spans="1:9" ht="18" customHeight="1">
      <c r="A26" s="57" t="s">
        <v>240</v>
      </c>
      <c r="B26" s="71"/>
      <c r="C26" s="71"/>
      <c r="D26" s="71"/>
      <c r="E26" s="71"/>
      <c r="F26" s="71"/>
      <c r="G26" s="68"/>
      <c r="H26" s="68"/>
      <c r="I26" s="68"/>
    </row>
    <row r="27" spans="1:9" ht="18" customHeight="1">
      <c r="A27" t="s">
        <v>241</v>
      </c>
      <c r="B27" s="68"/>
      <c r="C27" s="68"/>
      <c r="D27" s="68"/>
      <c r="E27" s="68"/>
      <c r="F27" s="68"/>
      <c r="G27" s="68"/>
      <c r="H27" s="68"/>
      <c r="I27" s="68"/>
    </row>
    <row r="28" spans="1:9" ht="18" customHeight="1">
      <c r="A28" s="57" t="s">
        <v>242</v>
      </c>
      <c r="B28" s="71"/>
      <c r="C28" s="71"/>
      <c r="D28" s="71"/>
      <c r="E28" s="71"/>
      <c r="F28" s="71"/>
      <c r="G28" s="68"/>
      <c r="H28" s="68"/>
      <c r="I28" s="68"/>
    </row>
    <row r="29" spans="1:9" ht="18" customHeight="1">
      <c r="A29" t="s">
        <v>243</v>
      </c>
      <c r="B29" s="68"/>
      <c r="C29" s="68"/>
      <c r="D29" s="68"/>
      <c r="E29" s="68"/>
      <c r="F29" s="68"/>
      <c r="G29" s="68"/>
      <c r="H29" s="68"/>
      <c r="I29" s="68"/>
    </row>
    <row r="30" spans="1:9" ht="18" customHeight="1">
      <c r="A30" s="57" t="s">
        <v>244</v>
      </c>
      <c r="B30" s="71"/>
      <c r="C30" s="71"/>
      <c r="D30" s="71"/>
      <c r="E30" s="71"/>
      <c r="F30" s="71"/>
      <c r="G30" s="68"/>
      <c r="H30" s="68"/>
      <c r="I30" s="68"/>
    </row>
    <row r="31" spans="1:9" ht="18" customHeight="1">
      <c r="A31" s="57" t="s">
        <v>245</v>
      </c>
      <c r="B31" s="71"/>
      <c r="C31" s="71"/>
      <c r="D31" s="71"/>
      <c r="E31" s="71"/>
      <c r="F31" s="71"/>
      <c r="G31" s="68"/>
      <c r="H31" s="68"/>
      <c r="I31" s="68"/>
    </row>
    <row r="32" spans="1:9" ht="18" customHeight="1">
      <c r="A32" s="57" t="s">
        <v>246</v>
      </c>
      <c r="B32" s="71"/>
      <c r="C32" s="71"/>
      <c r="D32" s="71"/>
      <c r="E32" s="71"/>
      <c r="F32" s="71"/>
      <c r="G32" s="68"/>
      <c r="H32" s="68"/>
      <c r="I32" s="68"/>
    </row>
    <row r="33" spans="1:10" ht="18" customHeight="1">
      <c r="A33" s="57" t="s">
        <v>247</v>
      </c>
      <c r="B33" s="71"/>
      <c r="C33" s="71"/>
      <c r="D33" s="71"/>
      <c r="E33" s="71"/>
      <c r="F33" s="71"/>
      <c r="G33" s="68"/>
      <c r="H33" s="68"/>
      <c r="I33" s="68"/>
    </row>
    <row r="34" spans="1:10" ht="18" customHeight="1">
      <c r="A34" s="57" t="s">
        <v>248</v>
      </c>
      <c r="B34" s="68"/>
      <c r="C34" s="68"/>
      <c r="D34" s="68"/>
      <c r="E34" s="68"/>
      <c r="F34" s="68"/>
      <c r="G34" s="68"/>
      <c r="H34" s="68"/>
      <c r="I34" s="68"/>
    </row>
    <row r="35" spans="1:10" s="182" customFormat="1" ht="18" customHeight="1">
      <c r="A35" s="180" t="s">
        <v>64</v>
      </c>
      <c r="B35" s="180"/>
      <c r="C35" s="180"/>
      <c r="D35" s="180"/>
      <c r="E35" s="180"/>
      <c r="F35" s="181"/>
      <c r="G35" s="181"/>
      <c r="H35" s="181"/>
      <c r="I35" s="181"/>
    </row>
    <row r="36" spans="1:10" ht="18" customHeight="1">
      <c r="A36" t="s">
        <v>249</v>
      </c>
      <c r="B36" s="71"/>
      <c r="C36" s="71"/>
      <c r="D36" s="71"/>
      <c r="E36" s="71"/>
      <c r="F36" s="71"/>
      <c r="G36" s="71"/>
      <c r="H36" s="71"/>
      <c r="I36" s="71"/>
    </row>
    <row r="37" spans="1:10" ht="18" customHeight="1">
      <c r="A37" t="s">
        <v>250</v>
      </c>
      <c r="B37" s="71"/>
      <c r="C37" s="71"/>
      <c r="D37" s="71"/>
      <c r="E37" s="71"/>
      <c r="F37" s="71"/>
      <c r="G37" s="71"/>
      <c r="H37" s="71"/>
      <c r="I37" s="71"/>
    </row>
    <row r="38" spans="1:10" ht="18" customHeight="1">
      <c r="A38" s="57" t="s">
        <v>251</v>
      </c>
      <c r="B38" s="71"/>
      <c r="C38" s="71"/>
      <c r="D38" s="71"/>
      <c r="E38" s="71"/>
      <c r="F38" s="71"/>
      <c r="G38" s="71"/>
      <c r="H38" s="71"/>
      <c r="I38" s="71"/>
      <c r="J38" s="57"/>
    </row>
    <row r="39" spans="1:10" ht="18" customHeight="1">
      <c r="A39" s="57" t="s">
        <v>252</v>
      </c>
      <c r="B39" s="71"/>
      <c r="C39" s="71"/>
      <c r="D39" s="71"/>
      <c r="E39" s="71"/>
      <c r="F39" s="71"/>
      <c r="G39" s="71"/>
      <c r="H39" s="71"/>
      <c r="I39" s="71"/>
    </row>
    <row r="40" spans="1:10" ht="18" customHeight="1">
      <c r="A40" s="57" t="s">
        <v>253</v>
      </c>
      <c r="B40" s="71"/>
      <c r="C40" s="71"/>
      <c r="D40" s="71"/>
      <c r="E40" s="71"/>
      <c r="F40" s="71"/>
      <c r="G40" s="71"/>
      <c r="H40" s="71"/>
      <c r="I40" s="71"/>
    </row>
    <row r="41" spans="1:10" ht="18" customHeight="1">
      <c r="A41" t="s">
        <v>254</v>
      </c>
      <c r="B41" s="68"/>
      <c r="C41" s="68"/>
      <c r="D41" s="68"/>
      <c r="E41" s="68"/>
      <c r="F41" s="68"/>
      <c r="G41" s="68"/>
      <c r="H41" s="68"/>
      <c r="I41" s="68"/>
    </row>
    <row r="42" spans="1:10" ht="18" customHeight="1">
      <c r="A42" t="s">
        <v>255</v>
      </c>
      <c r="B42" s="68"/>
      <c r="C42" s="68"/>
      <c r="D42" s="68"/>
      <c r="E42" s="68"/>
      <c r="F42" s="68"/>
      <c r="G42" s="68"/>
      <c r="H42" s="68"/>
      <c r="I42" s="68"/>
    </row>
    <row r="43" spans="1:10" ht="18" customHeight="1">
      <c r="A43" t="s">
        <v>256</v>
      </c>
      <c r="B43" s="68"/>
      <c r="C43" s="68"/>
      <c r="D43" s="68"/>
      <c r="E43" s="68"/>
      <c r="F43" s="68"/>
      <c r="G43" s="68"/>
      <c r="H43" s="68"/>
      <c r="I43" s="68"/>
    </row>
    <row r="44" spans="1:10" ht="18" customHeight="1">
      <c r="A44" t="s">
        <v>257</v>
      </c>
      <c r="B44" s="68"/>
      <c r="C44" s="68"/>
      <c r="D44" s="68"/>
      <c r="E44" s="68"/>
      <c r="F44" s="68"/>
      <c r="G44" s="68"/>
      <c r="H44" s="68"/>
      <c r="I44" s="68"/>
    </row>
    <row r="45" spans="1:10" ht="18" customHeight="1">
      <c r="A45" s="70"/>
      <c r="B45" s="68"/>
      <c r="C45" s="68"/>
      <c r="D45" s="68"/>
      <c r="E45" s="68"/>
      <c r="F45" s="68"/>
      <c r="G45" s="68"/>
      <c r="H45" s="68"/>
      <c r="I45" s="68"/>
    </row>
    <row r="46" spans="1:10" ht="18" customHeight="1">
      <c r="A46" t="s">
        <v>258</v>
      </c>
      <c r="B46" s="68"/>
      <c r="C46" s="68"/>
      <c r="D46" s="68"/>
      <c r="E46" s="68"/>
      <c r="F46" s="68"/>
      <c r="G46" s="68"/>
      <c r="H46" s="68"/>
      <c r="I46" s="68"/>
    </row>
    <row r="47" spans="1:10" ht="18" customHeight="1">
      <c r="A47" t="s">
        <v>259</v>
      </c>
      <c r="B47" s="68"/>
      <c r="C47" s="68"/>
      <c r="D47" s="68"/>
      <c r="E47" s="68"/>
      <c r="F47" s="68"/>
      <c r="G47" s="68"/>
      <c r="H47" s="68"/>
      <c r="I47" s="68"/>
    </row>
    <row r="48" spans="1:10" ht="18" customHeight="1">
      <c r="A48" t="s">
        <v>260</v>
      </c>
      <c r="B48" s="68"/>
      <c r="C48" s="68"/>
      <c r="D48" s="68"/>
      <c r="E48" s="68"/>
      <c r="F48" s="68"/>
      <c r="G48" s="68"/>
      <c r="H48" s="68"/>
      <c r="I48" s="68"/>
    </row>
    <row r="49" spans="1:9" ht="18" customHeight="1">
      <c r="A49" t="s">
        <v>261</v>
      </c>
      <c r="B49" s="68"/>
      <c r="C49" s="68"/>
      <c r="D49" s="68"/>
      <c r="E49" s="68"/>
      <c r="F49" s="68"/>
      <c r="G49" s="68"/>
      <c r="H49" s="68"/>
      <c r="I49" s="68"/>
    </row>
    <row r="50" spans="1:9" ht="18" customHeight="1">
      <c r="A50" t="s">
        <v>63</v>
      </c>
      <c r="B50" s="68"/>
      <c r="C50" s="68"/>
      <c r="D50" s="68"/>
      <c r="E50" s="68"/>
      <c r="F50" s="68"/>
      <c r="G50" s="68"/>
      <c r="H50" s="68"/>
      <c r="I50" s="68"/>
    </row>
    <row r="51" spans="1:9" ht="18" customHeight="1">
      <c r="A51" t="s">
        <v>262</v>
      </c>
      <c r="B51" s="68"/>
      <c r="C51" s="68"/>
      <c r="D51" s="68"/>
      <c r="E51" s="68"/>
      <c r="F51" s="68"/>
      <c r="G51" s="68"/>
      <c r="H51" s="68"/>
      <c r="I51" s="68"/>
    </row>
    <row r="52" spans="1:9" ht="18" customHeight="1">
      <c r="A52" t="s">
        <v>263</v>
      </c>
      <c r="B52" s="68"/>
      <c r="C52" s="68"/>
      <c r="D52" s="68"/>
      <c r="E52" s="68"/>
      <c r="F52" s="68"/>
      <c r="G52" s="68"/>
      <c r="H52" s="68"/>
      <c r="I52" s="68"/>
    </row>
    <row r="53" spans="1:9" ht="18" customHeight="1">
      <c r="A53" t="s">
        <v>264</v>
      </c>
      <c r="B53" s="68"/>
      <c r="C53" s="68"/>
      <c r="D53" s="68"/>
      <c r="E53" s="68"/>
      <c r="F53" s="68"/>
      <c r="G53" s="68"/>
      <c r="H53" s="68"/>
      <c r="I53" s="68"/>
    </row>
    <row r="54" spans="1:9" ht="18" customHeight="1">
      <c r="A54" s="68"/>
      <c r="B54" s="68"/>
      <c r="C54" s="68"/>
      <c r="D54" s="68"/>
      <c r="E54" s="68"/>
      <c r="F54" s="68"/>
      <c r="G54" s="68"/>
      <c r="H54" s="68"/>
      <c r="I54" s="68"/>
    </row>
    <row r="55" spans="1:9" ht="18" customHeight="1">
      <c r="A55" s="69" t="s">
        <v>62</v>
      </c>
      <c r="B55" s="69"/>
      <c r="C55" s="69"/>
      <c r="D55" s="69"/>
      <c r="E55" s="69"/>
      <c r="F55" s="68"/>
      <c r="G55" s="68"/>
      <c r="H55" s="68"/>
      <c r="I55" s="68"/>
    </row>
    <row r="56" spans="1:9" ht="18" customHeight="1">
      <c r="A56" t="s">
        <v>265</v>
      </c>
      <c r="B56" s="68"/>
      <c r="C56" s="68"/>
      <c r="D56" s="68"/>
      <c r="E56" s="68"/>
      <c r="F56" s="68"/>
      <c r="G56" s="68"/>
      <c r="H56" s="68"/>
      <c r="I56" s="68"/>
    </row>
    <row r="57" spans="1:9" ht="18" customHeight="1">
      <c r="A57" t="s">
        <v>266</v>
      </c>
      <c r="B57" s="68"/>
      <c r="C57" s="68"/>
      <c r="D57" s="68"/>
      <c r="E57" s="68"/>
      <c r="F57" s="68"/>
      <c r="G57" s="68"/>
      <c r="H57" s="68"/>
      <c r="I57" s="68"/>
    </row>
    <row r="58" spans="1:9" ht="18" customHeight="1">
      <c r="A58" t="s">
        <v>267</v>
      </c>
      <c r="B58" s="68"/>
      <c r="C58" s="68"/>
      <c r="D58" s="68"/>
      <c r="E58" s="68"/>
      <c r="F58" s="68"/>
      <c r="G58" s="68"/>
      <c r="H58" s="68"/>
      <c r="I58" s="68"/>
    </row>
    <row r="59" spans="1:9" ht="18" customHeight="1">
      <c r="A59" t="s">
        <v>61</v>
      </c>
      <c r="B59" s="68"/>
      <c r="C59" s="68"/>
      <c r="D59" s="68"/>
      <c r="E59" s="68"/>
      <c r="F59" s="68"/>
      <c r="G59" s="68"/>
      <c r="H59" t="s">
        <v>268</v>
      </c>
      <c r="I59" s="68"/>
    </row>
    <row r="60" spans="1:9" ht="18" customHeight="1">
      <c r="A60" t="s">
        <v>269</v>
      </c>
      <c r="B60" s="68"/>
      <c r="C60" s="68"/>
      <c r="D60" s="68"/>
      <c r="E60" s="68"/>
      <c r="F60" s="68"/>
      <c r="G60" s="68"/>
      <c r="H60" s="68"/>
      <c r="I60" s="68"/>
    </row>
    <row r="61" spans="1:9" ht="18" customHeight="1">
      <c r="A61" t="s">
        <v>270</v>
      </c>
      <c r="B61" s="68"/>
      <c r="C61" s="68"/>
      <c r="D61" s="68"/>
      <c r="E61" s="68"/>
      <c r="F61" s="68"/>
      <c r="G61" s="68"/>
      <c r="H61" s="68"/>
      <c r="I61" s="68"/>
    </row>
    <row r="62" spans="1:9" ht="18" customHeight="1">
      <c r="A62" t="s">
        <v>271</v>
      </c>
      <c r="B62" s="68"/>
      <c r="C62" s="68"/>
      <c r="D62" s="68"/>
      <c r="E62" s="68"/>
      <c r="F62" s="68"/>
      <c r="G62" s="68"/>
      <c r="H62" s="68"/>
      <c r="I62" s="68"/>
    </row>
    <row r="63" spans="1:9" ht="18" customHeight="1">
      <c r="A63" t="s">
        <v>272</v>
      </c>
      <c r="B63" s="68"/>
      <c r="C63" s="68"/>
      <c r="D63" s="68"/>
      <c r="E63" s="68"/>
      <c r="F63" s="68"/>
      <c r="G63" s="68"/>
      <c r="H63" s="68"/>
      <c r="I63" s="68"/>
    </row>
    <row r="64" spans="1:9" ht="18" customHeight="1">
      <c r="A64" t="s">
        <v>273</v>
      </c>
      <c r="B64" s="68"/>
      <c r="C64" s="68"/>
      <c r="D64" s="68"/>
      <c r="E64" s="68"/>
      <c r="F64" s="68"/>
      <c r="G64" s="68"/>
      <c r="H64" s="68"/>
      <c r="I64" s="68"/>
    </row>
    <row r="65" spans="1:9" ht="18" customHeight="1">
      <c r="A65" t="s">
        <v>274</v>
      </c>
      <c r="B65" s="68"/>
      <c r="C65" s="68"/>
      <c r="D65" s="68"/>
      <c r="E65" s="68"/>
      <c r="F65" s="68"/>
      <c r="G65" s="68"/>
      <c r="H65" s="68"/>
      <c r="I65" s="68"/>
    </row>
    <row r="66" spans="1:9" ht="18" customHeight="1">
      <c r="A66" t="s">
        <v>275</v>
      </c>
      <c r="B66" s="68"/>
      <c r="C66" s="68"/>
      <c r="D66" s="68"/>
      <c r="E66" s="68"/>
      <c r="F66" s="68"/>
      <c r="G66" s="68"/>
      <c r="H66" s="68"/>
      <c r="I66" s="68"/>
    </row>
    <row r="67" spans="1:9" ht="18" customHeight="1">
      <c r="A67" t="s">
        <v>276</v>
      </c>
      <c r="B67" s="68"/>
      <c r="C67" s="68"/>
      <c r="D67" s="68"/>
      <c r="E67" s="68"/>
      <c r="F67" s="68"/>
      <c r="G67" s="68"/>
      <c r="H67" s="68"/>
      <c r="I67" s="68"/>
    </row>
    <row r="68" spans="1:9" ht="18" customHeight="1">
      <c r="A68" t="s">
        <v>277</v>
      </c>
      <c r="B68" s="68"/>
      <c r="C68" s="68"/>
      <c r="D68" s="68"/>
      <c r="E68" s="68"/>
      <c r="F68" s="68"/>
      <c r="G68" s="68"/>
      <c r="H68" s="68"/>
      <c r="I68" s="68"/>
    </row>
    <row r="69" spans="1:9" ht="18" customHeight="1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8" customHeight="1">
      <c r="A70" t="s">
        <v>60</v>
      </c>
      <c r="B70" s="68"/>
      <c r="C70" s="68"/>
      <c r="D70" s="68"/>
      <c r="E70" s="68"/>
      <c r="F70" s="68"/>
      <c r="G70" s="68"/>
      <c r="H70" s="68"/>
      <c r="I70" s="68"/>
    </row>
    <row r="71" spans="1:9" ht="18" customHeight="1">
      <c r="A71" t="s">
        <v>59</v>
      </c>
      <c r="B71" s="68"/>
      <c r="C71" s="68"/>
      <c r="D71" s="68"/>
      <c r="E71" s="68"/>
      <c r="F71" s="68"/>
      <c r="G71" s="68"/>
      <c r="H71" s="68"/>
      <c r="I71" s="68"/>
    </row>
    <row r="72" spans="1:9" ht="18" customHeight="1">
      <c r="A72" t="s">
        <v>58</v>
      </c>
      <c r="B72" s="68"/>
      <c r="C72" s="68"/>
      <c r="D72" s="68"/>
      <c r="E72" s="68"/>
      <c r="F72" s="68"/>
      <c r="G72" s="68"/>
      <c r="H72" s="68"/>
      <c r="I72" s="68"/>
    </row>
    <row r="73" spans="1:9" ht="18" customHeight="1">
      <c r="A73" t="s">
        <v>57</v>
      </c>
      <c r="B73" s="68"/>
      <c r="C73" s="68"/>
      <c r="D73" s="68"/>
      <c r="E73" s="68"/>
      <c r="F73" s="68"/>
      <c r="G73" s="68"/>
      <c r="H73" s="68"/>
      <c r="I73" s="68"/>
    </row>
    <row r="74" spans="1:9" ht="18" customHeight="1">
      <c r="A74" t="s">
        <v>278</v>
      </c>
      <c r="B74" s="68"/>
      <c r="C74" s="68"/>
      <c r="D74" s="68"/>
      <c r="E74" s="68"/>
      <c r="F74" s="68"/>
      <c r="G74" s="68"/>
      <c r="H74" s="68"/>
      <c r="I74" s="68"/>
    </row>
    <row r="75" spans="1:9" ht="18" customHeight="1">
      <c r="A75" t="s">
        <v>279</v>
      </c>
      <c r="B75" s="68"/>
      <c r="C75" s="68"/>
      <c r="D75" s="68"/>
      <c r="E75" s="68"/>
      <c r="F75" s="68"/>
      <c r="G75" s="68"/>
      <c r="H75" s="68"/>
      <c r="I75" s="68"/>
    </row>
    <row r="76" spans="1:9" ht="18" customHeight="1">
      <c r="A76" t="s">
        <v>280</v>
      </c>
      <c r="B76" s="68"/>
      <c r="C76" s="68"/>
      <c r="D76" s="68"/>
      <c r="E76" s="68"/>
      <c r="F76" s="68"/>
      <c r="G76" s="68"/>
      <c r="H76" s="68"/>
      <c r="I76" s="68"/>
    </row>
    <row r="77" spans="1:9" ht="18" customHeight="1">
      <c r="A77" t="s">
        <v>56</v>
      </c>
      <c r="B77" s="68"/>
      <c r="C77" s="68"/>
      <c r="D77" s="68"/>
      <c r="E77" s="68"/>
      <c r="F77" s="68"/>
      <c r="G77" s="68"/>
      <c r="H77" s="68"/>
      <c r="I77" s="68"/>
    </row>
    <row r="78" spans="1:9" ht="18" customHeight="1">
      <c r="A78" t="s">
        <v>281</v>
      </c>
      <c r="B78" s="68"/>
      <c r="C78" s="68"/>
      <c r="D78" s="68"/>
      <c r="E78" s="68"/>
      <c r="F78" s="68"/>
      <c r="G78" s="68"/>
      <c r="H78" s="68"/>
      <c r="I78" s="68"/>
    </row>
    <row r="79" spans="1:9" ht="18" customHeight="1">
      <c r="B79" s="68"/>
      <c r="C79" s="68"/>
      <c r="D79" s="68"/>
      <c r="E79" s="68"/>
      <c r="F79" s="68"/>
      <c r="G79" s="68"/>
      <c r="H79" s="68"/>
      <c r="I79" s="68"/>
    </row>
    <row r="80" spans="1:9" ht="18" customHeight="1">
      <c r="B80" s="68"/>
      <c r="C80" s="68"/>
      <c r="D80" s="68"/>
      <c r="E80" s="68"/>
      <c r="F80" s="68"/>
      <c r="G80" s="68"/>
      <c r="H80" s="68"/>
      <c r="I80" s="68"/>
    </row>
    <row r="81" spans="1:9" ht="18" customHeight="1">
      <c r="B81" s="68"/>
      <c r="C81" s="68"/>
      <c r="D81" s="68"/>
      <c r="E81" s="68"/>
      <c r="F81" s="68"/>
      <c r="G81" s="68"/>
      <c r="H81" s="68"/>
      <c r="I81" s="68"/>
    </row>
    <row r="82" spans="1:9" ht="18" customHeight="1">
      <c r="A82" t="s">
        <v>55</v>
      </c>
      <c r="B82" s="68"/>
      <c r="C82" s="68"/>
      <c r="D82" s="68"/>
      <c r="E82" s="68"/>
      <c r="F82" s="68"/>
      <c r="G82" s="68"/>
      <c r="H82" s="68"/>
      <c r="I82" s="68"/>
    </row>
    <row r="83" spans="1:9" ht="18" customHeight="1">
      <c r="A83" t="s">
        <v>282</v>
      </c>
      <c r="B83" s="68"/>
      <c r="C83" s="68"/>
      <c r="D83" s="68"/>
      <c r="E83" s="68"/>
      <c r="F83" s="68"/>
      <c r="G83" s="68"/>
      <c r="H83" s="68"/>
      <c r="I83" s="68"/>
    </row>
    <row r="84" spans="1:9" ht="18" customHeight="1">
      <c r="A84" t="s">
        <v>54</v>
      </c>
      <c r="B84" s="68"/>
      <c r="C84" s="68"/>
      <c r="D84" s="68"/>
      <c r="E84" s="68"/>
      <c r="F84" s="68"/>
      <c r="G84" s="68"/>
      <c r="H84" s="68"/>
      <c r="I84" s="68"/>
    </row>
    <row r="85" spans="1:9" ht="16.5" customHeight="1">
      <c r="A85" s="68"/>
      <c r="B85" s="68"/>
      <c r="C85" s="68"/>
      <c r="D85" s="68"/>
      <c r="E85" s="68"/>
      <c r="F85" s="68"/>
      <c r="G85" s="68"/>
      <c r="H85" s="68"/>
      <c r="I85" s="68"/>
    </row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/>
    <row r="92" spans="1:9" ht="16.5" customHeight="1"/>
    <row r="93" spans="1:9" ht="16.5" customHeight="1"/>
    <row r="94" spans="1:9" ht="16.5" customHeight="1"/>
    <row r="95" spans="1:9" ht="16.5" customHeight="1"/>
    <row r="96" spans="1:9" ht="16.5" customHeight="1"/>
    <row r="97" spans="1:9" ht="16.5" customHeight="1">
      <c r="A97" s="67"/>
      <c r="B97" s="67"/>
      <c r="C97" s="67"/>
      <c r="D97" s="67"/>
      <c r="E97" s="67"/>
      <c r="F97" s="67"/>
      <c r="G97" s="67"/>
      <c r="H97" s="67"/>
      <c r="I97" s="67"/>
    </row>
    <row r="98" spans="1:9" ht="16.5" customHeight="1">
      <c r="A98" s="67"/>
      <c r="B98" s="67"/>
      <c r="C98" s="67"/>
      <c r="D98" s="67"/>
      <c r="E98" s="67"/>
      <c r="F98" s="67"/>
      <c r="G98" s="67"/>
      <c r="H98" s="67"/>
      <c r="I98" s="67"/>
    </row>
    <row r="99" spans="1:9" ht="16.5" customHeight="1">
      <c r="A99" s="67"/>
      <c r="B99" s="67"/>
      <c r="C99" s="67"/>
      <c r="D99" s="67"/>
      <c r="E99" s="67"/>
      <c r="F99" s="67"/>
      <c r="G99" s="67"/>
      <c r="H99" s="67"/>
      <c r="I99" s="67"/>
    </row>
    <row r="100" spans="1:9" ht="16.5" customHeight="1">
      <c r="A100" s="67"/>
      <c r="B100" s="67"/>
      <c r="C100" s="67"/>
      <c r="D100" s="67"/>
      <c r="E100" s="67"/>
      <c r="F100" s="67"/>
      <c r="G100" s="67"/>
      <c r="H100" s="67"/>
      <c r="I100" s="67"/>
    </row>
    <row r="101" spans="1:9" ht="16.5" customHeight="1">
      <c r="A101" s="67"/>
      <c r="B101" s="67"/>
      <c r="C101" s="67"/>
      <c r="D101" s="67"/>
      <c r="E101" s="67"/>
      <c r="F101" s="67"/>
      <c r="G101" s="67"/>
      <c r="H101" s="67"/>
      <c r="I101" s="67"/>
    </row>
    <row r="102" spans="1:9" ht="16.5" customHeight="1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9" ht="16.5" customHeight="1">
      <c r="A103" s="67"/>
      <c r="B103" s="67"/>
      <c r="C103" s="67"/>
      <c r="D103" s="67"/>
      <c r="E103" s="67"/>
      <c r="F103" s="67"/>
      <c r="G103" s="67"/>
      <c r="H103" s="67"/>
      <c r="I103" s="67"/>
    </row>
    <row r="104" spans="1:9" ht="16.5" customHeight="1">
      <c r="A104" s="67"/>
      <c r="B104" s="67"/>
      <c r="C104" s="67"/>
      <c r="D104" s="67"/>
      <c r="E104" s="67"/>
      <c r="F104" s="67"/>
      <c r="G104" s="67"/>
      <c r="H104" s="67"/>
      <c r="I104" s="67"/>
    </row>
    <row r="105" spans="1:9" ht="16.5" customHeight="1">
      <c r="A105" s="67"/>
      <c r="B105" s="67"/>
      <c r="C105" s="67"/>
      <c r="D105" s="67"/>
      <c r="E105" s="67"/>
      <c r="F105" s="67"/>
      <c r="G105" s="67"/>
      <c r="H105" s="67"/>
      <c r="I105" s="67"/>
    </row>
    <row r="106" spans="1:9" ht="16.5" customHeight="1">
      <c r="A106" s="67"/>
      <c r="B106" s="67"/>
      <c r="C106" s="67"/>
      <c r="D106" s="67"/>
      <c r="E106" s="67"/>
      <c r="F106" s="67"/>
      <c r="G106" s="67"/>
      <c r="H106" s="67"/>
      <c r="I106" s="67"/>
    </row>
    <row r="107" spans="1:9" ht="16.5" customHeight="1">
      <c r="A107" s="67"/>
      <c r="B107" s="67"/>
      <c r="C107" s="67"/>
      <c r="D107" s="67"/>
      <c r="E107" s="67"/>
      <c r="F107" s="67"/>
      <c r="G107" s="67"/>
      <c r="H107" s="67"/>
      <c r="I107" s="67"/>
    </row>
    <row r="108" spans="1:9" ht="16.5" customHeight="1">
      <c r="A108" s="67"/>
      <c r="B108" s="67"/>
      <c r="C108" s="67"/>
      <c r="D108" s="67"/>
      <c r="E108" s="67"/>
      <c r="F108" s="67"/>
      <c r="G108" s="67"/>
      <c r="H108" s="67"/>
      <c r="I108" s="67"/>
    </row>
    <row r="109" spans="1:9" ht="16.5" customHeight="1">
      <c r="A109" s="67"/>
      <c r="B109" s="67"/>
      <c r="C109" s="67"/>
      <c r="D109" s="67"/>
      <c r="E109" s="67"/>
      <c r="F109" s="67"/>
      <c r="G109" s="67"/>
      <c r="H109" s="67"/>
      <c r="I109" s="67"/>
    </row>
    <row r="110" spans="1:9" ht="16.5" customHeight="1">
      <c r="A110" s="67"/>
      <c r="B110" s="67"/>
      <c r="C110" s="67"/>
      <c r="D110" s="67"/>
      <c r="E110" s="67"/>
      <c r="F110" s="67"/>
      <c r="G110" s="67"/>
      <c r="H110" s="67"/>
      <c r="I110" s="67"/>
    </row>
    <row r="111" spans="1:9" ht="16.5" customHeight="1">
      <c r="A111" s="67"/>
      <c r="B111" s="67"/>
      <c r="C111" s="67"/>
      <c r="D111" s="67"/>
      <c r="E111" s="67"/>
      <c r="F111" s="67"/>
      <c r="G111" s="67"/>
      <c r="H111" s="67"/>
      <c r="I111" s="67"/>
    </row>
    <row r="112" spans="1:9" ht="16.5" customHeight="1">
      <c r="A112" s="67"/>
      <c r="B112" s="67"/>
      <c r="C112" s="67"/>
      <c r="D112" s="67"/>
      <c r="E112" s="67"/>
      <c r="F112" s="67"/>
      <c r="G112" s="67"/>
      <c r="H112" s="67"/>
      <c r="I112" s="67"/>
    </row>
    <row r="113" spans="1:9" ht="16.5" customHeight="1">
      <c r="A113" s="67"/>
      <c r="B113" s="67"/>
      <c r="C113" s="67"/>
      <c r="D113" s="67"/>
      <c r="E113" s="67"/>
      <c r="F113" s="67"/>
      <c r="G113" s="67"/>
      <c r="H113" s="67"/>
      <c r="I113" s="67"/>
    </row>
    <row r="114" spans="1:9" ht="16.5" customHeight="1">
      <c r="A114" s="67"/>
      <c r="B114" s="67"/>
      <c r="C114" s="67"/>
      <c r="D114" s="67"/>
      <c r="E114" s="67"/>
      <c r="F114" s="67"/>
      <c r="G114" s="67"/>
      <c r="H114" s="67"/>
      <c r="I114" s="67"/>
    </row>
    <row r="115" spans="1:9" ht="16.5" customHeight="1">
      <c r="A115" s="67"/>
      <c r="B115" s="67"/>
      <c r="C115" s="67"/>
      <c r="D115" s="67"/>
      <c r="E115" s="67"/>
      <c r="F115" s="67"/>
      <c r="G115" s="67"/>
      <c r="H115" s="67"/>
      <c r="I115" s="67"/>
    </row>
    <row r="116" spans="1:9" ht="16.5" customHeight="1">
      <c r="A116" s="67"/>
      <c r="B116" s="67"/>
      <c r="C116" s="67"/>
      <c r="D116" s="67"/>
      <c r="E116" s="67"/>
      <c r="F116" s="67"/>
      <c r="G116" s="67"/>
      <c r="H116" s="67"/>
      <c r="I116" s="67"/>
    </row>
    <row r="117" spans="1:9" ht="16.5" customHeight="1">
      <c r="A117" s="67"/>
      <c r="B117" s="67"/>
      <c r="C117" s="67"/>
      <c r="D117" s="67"/>
      <c r="E117" s="67"/>
      <c r="F117" s="67"/>
      <c r="G117" s="67"/>
      <c r="H117" s="67"/>
      <c r="I117" s="67"/>
    </row>
    <row r="118" spans="1:9" ht="16.5" customHeight="1">
      <c r="A118" s="67"/>
      <c r="B118" s="67"/>
      <c r="C118" s="67"/>
      <c r="D118" s="67"/>
      <c r="E118" s="67"/>
      <c r="F118" s="67"/>
      <c r="G118" s="67"/>
      <c r="H118" s="67"/>
      <c r="I118" s="67"/>
    </row>
    <row r="119" spans="1:9" ht="16.5" customHeight="1">
      <c r="A119" s="67"/>
      <c r="B119" s="67"/>
      <c r="C119" s="67"/>
      <c r="D119" s="67"/>
      <c r="E119" s="67"/>
      <c r="F119" s="67"/>
      <c r="G119" s="67"/>
      <c r="H119" s="67"/>
      <c r="I119" s="67"/>
    </row>
    <row r="120" spans="1:9" ht="16.5" customHeight="1">
      <c r="A120" s="67"/>
      <c r="B120" s="67"/>
      <c r="C120" s="67"/>
      <c r="D120" s="67"/>
      <c r="E120" s="67"/>
      <c r="F120" s="67"/>
      <c r="G120" s="67"/>
      <c r="H120" s="67"/>
      <c r="I120" s="67"/>
    </row>
    <row r="121" spans="1:9" ht="16.5" customHeight="1">
      <c r="A121" s="67"/>
      <c r="B121" s="67"/>
      <c r="C121" s="67"/>
      <c r="D121" s="67"/>
      <c r="E121" s="67"/>
      <c r="F121" s="67"/>
      <c r="G121" s="67"/>
      <c r="H121" s="67"/>
      <c r="I121" s="67"/>
    </row>
    <row r="122" spans="1:9" ht="16.5" customHeight="1">
      <c r="A122" s="67"/>
      <c r="B122" s="67"/>
      <c r="C122" s="67"/>
      <c r="D122" s="67"/>
      <c r="E122" s="67"/>
      <c r="F122" s="67"/>
      <c r="G122" s="67"/>
      <c r="H122" s="67"/>
      <c r="I122" s="67"/>
    </row>
    <row r="123" spans="1:9" ht="16.5" customHeight="1">
      <c r="A123" s="67"/>
      <c r="B123" s="67"/>
      <c r="C123" s="67"/>
      <c r="D123" s="67"/>
      <c r="E123" s="67"/>
      <c r="F123" s="67"/>
      <c r="G123" s="67"/>
      <c r="H123" s="67"/>
      <c r="I123" s="67"/>
    </row>
    <row r="124" spans="1:9" ht="16.5" customHeight="1">
      <c r="A124" s="67"/>
      <c r="B124" s="67"/>
      <c r="C124" s="67"/>
      <c r="D124" s="67"/>
      <c r="E124" s="67"/>
      <c r="F124" s="67"/>
      <c r="G124" s="67"/>
      <c r="H124" s="67"/>
      <c r="I124" s="67"/>
    </row>
    <row r="125" spans="1:9" ht="16.5" customHeight="1">
      <c r="A125" s="67"/>
      <c r="B125" s="67"/>
      <c r="C125" s="67"/>
      <c r="D125" s="67"/>
      <c r="E125" s="67"/>
      <c r="F125" s="67"/>
      <c r="G125" s="67"/>
      <c r="H125" s="67"/>
      <c r="I125" s="67"/>
    </row>
    <row r="126" spans="1:9" ht="16.5" customHeight="1">
      <c r="A126" s="67"/>
      <c r="B126" s="67"/>
      <c r="C126" s="67"/>
      <c r="D126" s="67"/>
      <c r="E126" s="67"/>
      <c r="F126" s="67"/>
      <c r="G126" s="67"/>
      <c r="H126" s="67"/>
      <c r="I126" s="67"/>
    </row>
    <row r="127" spans="1:9" ht="16.5" customHeight="1">
      <c r="A127" s="67"/>
      <c r="B127" s="67"/>
      <c r="C127" s="67"/>
      <c r="D127" s="67"/>
      <c r="E127" s="67"/>
      <c r="F127" s="67"/>
      <c r="G127" s="67"/>
      <c r="H127" s="67"/>
      <c r="I127" s="67"/>
    </row>
    <row r="128" spans="1:9" ht="16.5" customHeight="1">
      <c r="A128" s="67"/>
      <c r="B128" s="67"/>
      <c r="C128" s="67"/>
      <c r="D128" s="67"/>
      <c r="E128" s="67"/>
      <c r="F128" s="67"/>
      <c r="G128" s="67"/>
      <c r="H128" s="67"/>
      <c r="I128" s="67"/>
    </row>
    <row r="129" spans="1:9" ht="16.5" customHeight="1">
      <c r="A129" s="67"/>
      <c r="B129" s="67"/>
      <c r="C129" s="67"/>
      <c r="D129" s="67"/>
      <c r="E129" s="67"/>
      <c r="F129" s="67"/>
      <c r="G129" s="67"/>
      <c r="H129" s="67"/>
      <c r="I129" s="67"/>
    </row>
    <row r="130" spans="1:9" ht="16.5" customHeight="1">
      <c r="A130" s="67"/>
      <c r="B130" s="67"/>
      <c r="C130" s="67"/>
      <c r="D130" s="67"/>
      <c r="E130" s="67"/>
      <c r="F130" s="67"/>
      <c r="G130" s="67"/>
      <c r="H130" s="67"/>
      <c r="I130" s="67"/>
    </row>
    <row r="131" spans="1:9" ht="16.5" customHeight="1">
      <c r="A131" s="67"/>
      <c r="B131" s="67"/>
      <c r="C131" s="67"/>
      <c r="D131" s="67"/>
      <c r="E131" s="67"/>
      <c r="F131" s="67"/>
      <c r="G131" s="67"/>
      <c r="H131" s="67"/>
      <c r="I131" s="67"/>
    </row>
    <row r="132" spans="1:9" ht="16.5" customHeight="1">
      <c r="A132" s="67"/>
      <c r="B132" s="67"/>
      <c r="C132" s="67"/>
      <c r="D132" s="67"/>
      <c r="E132" s="67"/>
      <c r="F132" s="67"/>
      <c r="G132" s="67"/>
      <c r="H132" s="67"/>
      <c r="I132" s="67"/>
    </row>
    <row r="133" spans="1:9" ht="16.5" customHeight="1">
      <c r="A133" s="67"/>
      <c r="B133" s="67"/>
      <c r="C133" s="67"/>
      <c r="D133" s="67"/>
      <c r="E133" s="67"/>
      <c r="F133" s="67"/>
      <c r="G133" s="67"/>
      <c r="H133" s="67"/>
      <c r="I133" s="67"/>
    </row>
    <row r="134" spans="1:9" ht="16.5" customHeight="1">
      <c r="A134" s="67"/>
      <c r="B134" s="67"/>
      <c r="C134" s="67"/>
      <c r="D134" s="67"/>
      <c r="E134" s="67"/>
      <c r="F134" s="67"/>
      <c r="G134" s="67"/>
      <c r="H134" s="67"/>
      <c r="I134" s="67"/>
    </row>
    <row r="135" spans="1:9" ht="16.5" customHeight="1">
      <c r="A135" s="67"/>
      <c r="B135" s="67"/>
      <c r="C135" s="67"/>
      <c r="D135" s="67"/>
      <c r="E135" s="67"/>
      <c r="F135" s="67"/>
      <c r="G135" s="67"/>
      <c r="H135" s="67"/>
      <c r="I135" s="67"/>
    </row>
    <row r="136" spans="1:9" ht="16.5" customHeight="1">
      <c r="A136" s="67"/>
      <c r="B136" s="67"/>
      <c r="C136" s="67"/>
      <c r="D136" s="67"/>
      <c r="E136" s="67"/>
      <c r="F136" s="67"/>
      <c r="G136" s="67"/>
      <c r="H136" s="67"/>
      <c r="I136" s="67"/>
    </row>
    <row r="137" spans="1:9" ht="16.5" customHeight="1">
      <c r="A137" s="67"/>
      <c r="B137" s="67"/>
      <c r="C137" s="67"/>
      <c r="D137" s="67"/>
      <c r="E137" s="67"/>
      <c r="F137" s="67"/>
      <c r="G137" s="67"/>
      <c r="H137" s="67"/>
      <c r="I137" s="67"/>
    </row>
    <row r="138" spans="1:9" ht="16.5" customHeight="1">
      <c r="A138" s="67"/>
      <c r="B138" s="67"/>
      <c r="C138" s="67"/>
      <c r="D138" s="67"/>
      <c r="E138" s="67"/>
      <c r="F138" s="67"/>
      <c r="G138" s="67"/>
      <c r="H138" s="67"/>
      <c r="I138" s="67"/>
    </row>
    <row r="139" spans="1:9" ht="16.5" customHeight="1">
      <c r="A139" s="67"/>
      <c r="B139" s="67"/>
      <c r="C139" s="67"/>
      <c r="D139" s="67"/>
      <c r="E139" s="67"/>
      <c r="F139" s="67"/>
      <c r="G139" s="67"/>
      <c r="H139" s="67"/>
      <c r="I139" s="67"/>
    </row>
    <row r="140" spans="1:9" ht="16.5" customHeight="1">
      <c r="A140" s="67"/>
      <c r="B140" s="67"/>
      <c r="C140" s="67"/>
      <c r="D140" s="67"/>
      <c r="E140" s="67"/>
      <c r="F140" s="67"/>
      <c r="G140" s="67"/>
      <c r="H140" s="67"/>
      <c r="I140" s="67"/>
    </row>
    <row r="141" spans="1:9" ht="16.5" customHeight="1">
      <c r="A141" s="67"/>
      <c r="B141" s="67"/>
      <c r="C141" s="67"/>
      <c r="D141" s="67"/>
      <c r="E141" s="67"/>
      <c r="F141" s="67"/>
      <c r="G141" s="67"/>
      <c r="H141" s="67"/>
      <c r="I141" s="67"/>
    </row>
    <row r="142" spans="1:9" ht="16.5" customHeight="1">
      <c r="A142" s="67"/>
      <c r="B142" s="67"/>
      <c r="C142" s="67"/>
      <c r="D142" s="67"/>
      <c r="E142" s="67"/>
      <c r="F142" s="67"/>
      <c r="G142" s="67"/>
      <c r="H142" s="67"/>
      <c r="I142" s="67"/>
    </row>
    <row r="143" spans="1:9" ht="16.5" customHeight="1">
      <c r="A143" s="67"/>
      <c r="B143" s="67"/>
      <c r="C143" s="67"/>
      <c r="D143" s="67"/>
      <c r="E143" s="67"/>
      <c r="F143" s="67"/>
      <c r="G143" s="67"/>
      <c r="H143" s="67"/>
      <c r="I143" s="67"/>
    </row>
    <row r="144" spans="1:9" ht="16.5" customHeight="1">
      <c r="A144" s="67"/>
      <c r="B144" s="67"/>
      <c r="C144" s="67"/>
      <c r="D144" s="67"/>
      <c r="E144" s="67"/>
      <c r="F144" s="67"/>
      <c r="G144" s="67"/>
      <c r="H144" s="67"/>
      <c r="I144" s="67"/>
    </row>
    <row r="145" spans="1:9" ht="16.5" customHeight="1">
      <c r="A145" s="67"/>
      <c r="B145" s="67"/>
      <c r="C145" s="67"/>
      <c r="D145" s="67"/>
      <c r="E145" s="67"/>
      <c r="F145" s="67"/>
      <c r="G145" s="67"/>
      <c r="H145" s="67"/>
      <c r="I145" s="67"/>
    </row>
    <row r="146" spans="1:9" ht="16.5" customHeight="1">
      <c r="A146" s="67"/>
      <c r="B146" s="67"/>
      <c r="C146" s="67"/>
      <c r="D146" s="67"/>
      <c r="E146" s="67"/>
      <c r="F146" s="67"/>
      <c r="G146" s="67"/>
      <c r="H146" s="67"/>
      <c r="I146" s="67"/>
    </row>
    <row r="147" spans="1:9" ht="16.5" customHeight="1">
      <c r="A147" s="67"/>
      <c r="B147" s="67"/>
      <c r="C147" s="67"/>
      <c r="D147" s="67"/>
      <c r="E147" s="67"/>
      <c r="F147" s="67"/>
      <c r="G147" s="67"/>
      <c r="H147" s="67"/>
      <c r="I147" s="67"/>
    </row>
    <row r="148" spans="1:9" ht="16.5" customHeight="1">
      <c r="A148" s="67"/>
      <c r="B148" s="67"/>
      <c r="C148" s="67"/>
      <c r="D148" s="67"/>
      <c r="E148" s="67"/>
      <c r="F148" s="67"/>
      <c r="G148" s="67"/>
      <c r="H148" s="67"/>
      <c r="I148" s="67"/>
    </row>
    <row r="149" spans="1:9" ht="16.5" customHeight="1">
      <c r="A149" s="67"/>
      <c r="B149" s="67"/>
      <c r="C149" s="67"/>
      <c r="D149" s="67"/>
      <c r="E149" s="67"/>
      <c r="F149" s="67"/>
      <c r="G149" s="67"/>
      <c r="H149" s="67"/>
      <c r="I149" s="67"/>
    </row>
    <row r="150" spans="1:9" ht="16.5" customHeight="1">
      <c r="A150" s="67"/>
      <c r="B150" s="67"/>
      <c r="C150" s="67"/>
      <c r="D150" s="67"/>
      <c r="E150" s="67"/>
      <c r="F150" s="67"/>
      <c r="G150" s="67"/>
      <c r="H150" s="67"/>
      <c r="I150" s="67"/>
    </row>
    <row r="151" spans="1:9" ht="16.5" customHeight="1">
      <c r="A151" s="67"/>
      <c r="B151" s="67"/>
      <c r="C151" s="67"/>
      <c r="D151" s="67"/>
      <c r="E151" s="67"/>
      <c r="F151" s="67"/>
      <c r="G151" s="67"/>
      <c r="H151" s="67"/>
      <c r="I151" s="67"/>
    </row>
    <row r="152" spans="1:9" ht="16.5" customHeight="1">
      <c r="A152" s="67"/>
      <c r="B152" s="67"/>
      <c r="C152" s="67"/>
      <c r="D152" s="67"/>
      <c r="E152" s="67"/>
      <c r="F152" s="67"/>
      <c r="G152" s="67"/>
      <c r="H152" s="67"/>
      <c r="I152" s="67"/>
    </row>
    <row r="153" spans="1:9" ht="16.5" customHeight="1">
      <c r="A153" s="67"/>
      <c r="B153" s="67"/>
      <c r="C153" s="67"/>
      <c r="D153" s="67"/>
      <c r="E153" s="67"/>
      <c r="F153" s="67"/>
      <c r="G153" s="67"/>
      <c r="H153" s="67"/>
      <c r="I153" s="67"/>
    </row>
    <row r="154" spans="1:9" ht="16.5" customHeight="1">
      <c r="A154" s="67"/>
      <c r="B154" s="67"/>
      <c r="C154" s="67"/>
      <c r="D154" s="67"/>
      <c r="E154" s="67"/>
      <c r="F154" s="67"/>
      <c r="G154" s="67"/>
      <c r="H154" s="67"/>
      <c r="I154" s="67"/>
    </row>
    <row r="155" spans="1:9" ht="16.5" customHeight="1">
      <c r="A155" s="67"/>
      <c r="B155" s="67"/>
      <c r="C155" s="67"/>
      <c r="D155" s="67"/>
      <c r="E155" s="67"/>
      <c r="F155" s="67"/>
      <c r="G155" s="67"/>
      <c r="H155" s="67"/>
      <c r="I155" s="67"/>
    </row>
    <row r="156" spans="1:9" ht="16.5" customHeight="1">
      <c r="A156" s="67"/>
      <c r="B156" s="67"/>
      <c r="C156" s="67"/>
      <c r="D156" s="67"/>
      <c r="E156" s="67"/>
      <c r="F156" s="67"/>
      <c r="G156" s="67"/>
      <c r="H156" s="67"/>
      <c r="I156" s="67"/>
    </row>
    <row r="157" spans="1:9" ht="16.5" customHeight="1">
      <c r="A157" s="67"/>
      <c r="B157" s="67"/>
      <c r="C157" s="67"/>
      <c r="D157" s="67"/>
      <c r="E157" s="67"/>
      <c r="F157" s="67"/>
      <c r="G157" s="67"/>
      <c r="H157" s="67"/>
      <c r="I157" s="67"/>
    </row>
    <row r="158" spans="1:9" ht="16.5" customHeight="1">
      <c r="A158" s="67"/>
      <c r="B158" s="67"/>
      <c r="C158" s="67"/>
      <c r="D158" s="67"/>
      <c r="E158" s="67"/>
      <c r="F158" s="67"/>
      <c r="G158" s="67"/>
      <c r="H158" s="67"/>
      <c r="I158" s="67"/>
    </row>
    <row r="159" spans="1:9" ht="16.5" customHeight="1">
      <c r="A159" s="67"/>
      <c r="B159" s="67"/>
      <c r="C159" s="67"/>
      <c r="D159" s="67"/>
      <c r="E159" s="67"/>
      <c r="F159" s="67"/>
      <c r="G159" s="67"/>
      <c r="H159" s="67"/>
      <c r="I159" s="67"/>
    </row>
    <row r="160" spans="1:9" ht="16.5" customHeight="1">
      <c r="A160" s="67"/>
      <c r="B160" s="67"/>
      <c r="C160" s="67"/>
      <c r="D160" s="67"/>
      <c r="E160" s="67"/>
      <c r="F160" s="67"/>
      <c r="G160" s="67"/>
      <c r="H160" s="67"/>
      <c r="I160" s="67"/>
    </row>
    <row r="161" spans="1:9" ht="16.5" customHeight="1">
      <c r="A161" s="67"/>
      <c r="B161" s="67"/>
      <c r="C161" s="67"/>
      <c r="D161" s="67"/>
      <c r="E161" s="67"/>
      <c r="F161" s="67"/>
      <c r="G161" s="67"/>
      <c r="H161" s="67"/>
      <c r="I161" s="67"/>
    </row>
    <row r="162" spans="1:9" ht="16.5" customHeight="1">
      <c r="A162" s="67"/>
      <c r="B162" s="67"/>
      <c r="C162" s="67"/>
      <c r="D162" s="67"/>
      <c r="E162" s="67"/>
      <c r="F162" s="67"/>
      <c r="G162" s="67"/>
      <c r="H162" s="67"/>
      <c r="I162" s="67"/>
    </row>
    <row r="163" spans="1:9" ht="16.5" customHeight="1">
      <c r="A163" s="67"/>
      <c r="B163" s="67"/>
      <c r="C163" s="67"/>
      <c r="D163" s="67"/>
      <c r="E163" s="67"/>
      <c r="F163" s="67"/>
      <c r="G163" s="67"/>
      <c r="H163" s="67"/>
      <c r="I163" s="67"/>
    </row>
    <row r="164" spans="1:9" ht="16.5" customHeight="1">
      <c r="A164" s="67"/>
      <c r="B164" s="67"/>
      <c r="C164" s="67"/>
      <c r="D164" s="67"/>
      <c r="E164" s="67"/>
      <c r="F164" s="67"/>
      <c r="G164" s="67"/>
      <c r="H164" s="67"/>
      <c r="I164" s="67"/>
    </row>
    <row r="165" spans="1:9" ht="16.5" customHeight="1">
      <c r="A165" s="67"/>
      <c r="B165" s="67"/>
      <c r="C165" s="67"/>
      <c r="D165" s="67"/>
      <c r="E165" s="67"/>
      <c r="F165" s="67"/>
      <c r="G165" s="67"/>
      <c r="H165" s="67"/>
      <c r="I165" s="67"/>
    </row>
    <row r="166" spans="1:9" ht="16.5" customHeight="1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1:9" ht="16.5" customHeight="1">
      <c r="A167" s="67"/>
      <c r="B167" s="67"/>
      <c r="C167" s="67"/>
      <c r="D167" s="67"/>
      <c r="E167" s="67"/>
      <c r="F167" s="67"/>
      <c r="G167" s="67"/>
      <c r="H167" s="67"/>
      <c r="I167" s="67"/>
    </row>
    <row r="168" spans="1:9" ht="16.5" customHeight="1">
      <c r="A168" s="67"/>
      <c r="B168" s="67"/>
      <c r="C168" s="67"/>
      <c r="D168" s="67"/>
      <c r="E168" s="67"/>
      <c r="F168" s="67"/>
      <c r="G168" s="67"/>
      <c r="H168" s="67"/>
      <c r="I168" s="67"/>
    </row>
    <row r="169" spans="1:9" ht="16.5" customHeight="1">
      <c r="A169" s="67"/>
      <c r="B169" s="67"/>
      <c r="C169" s="67"/>
      <c r="D169" s="67"/>
      <c r="E169" s="67"/>
      <c r="F169" s="67"/>
      <c r="G169" s="67"/>
      <c r="H169" s="67"/>
      <c r="I169" s="67"/>
    </row>
    <row r="170" spans="1:9" ht="16.5" customHeight="1">
      <c r="A170" s="67"/>
      <c r="B170" s="67"/>
      <c r="C170" s="67"/>
      <c r="D170" s="67"/>
      <c r="E170" s="67"/>
      <c r="F170" s="67"/>
      <c r="G170" s="67"/>
      <c r="H170" s="67"/>
      <c r="I170" s="67"/>
    </row>
    <row r="171" spans="1:9" ht="16.5" customHeight="1">
      <c r="A171" s="67"/>
      <c r="B171" s="67"/>
      <c r="C171" s="67"/>
      <c r="D171" s="67"/>
      <c r="E171" s="67"/>
      <c r="F171" s="67"/>
      <c r="G171" s="67"/>
      <c r="H171" s="67"/>
      <c r="I171" s="67"/>
    </row>
    <row r="172" spans="1:9" ht="16.5" customHeight="1">
      <c r="A172" s="67"/>
      <c r="B172" s="67"/>
      <c r="C172" s="67"/>
      <c r="D172" s="67"/>
      <c r="E172" s="67"/>
      <c r="F172" s="67"/>
      <c r="G172" s="67"/>
      <c r="H172" s="67"/>
      <c r="I172" s="67"/>
    </row>
    <row r="173" spans="1:9" ht="16.5" customHeight="1">
      <c r="A173" s="67"/>
      <c r="B173" s="67"/>
      <c r="C173" s="67"/>
      <c r="D173" s="67"/>
      <c r="E173" s="67"/>
      <c r="F173" s="67"/>
      <c r="G173" s="67"/>
      <c r="H173" s="67"/>
      <c r="I173" s="67"/>
    </row>
    <row r="174" spans="1:9" ht="16.5" customHeight="1">
      <c r="A174" s="67"/>
      <c r="B174" s="67"/>
      <c r="C174" s="67"/>
      <c r="D174" s="67"/>
      <c r="E174" s="67"/>
      <c r="F174" s="67"/>
      <c r="G174" s="67"/>
      <c r="H174" s="67"/>
      <c r="I174" s="67"/>
    </row>
    <row r="175" spans="1:9" ht="16.5" customHeight="1">
      <c r="A175" s="67"/>
      <c r="B175" s="67"/>
      <c r="C175" s="67"/>
      <c r="D175" s="67"/>
      <c r="E175" s="67"/>
      <c r="F175" s="67"/>
      <c r="G175" s="67"/>
      <c r="H175" s="67"/>
      <c r="I175" s="67"/>
    </row>
    <row r="176" spans="1:9" ht="16.5" customHeight="1">
      <c r="A176" s="67"/>
      <c r="B176" s="67"/>
      <c r="C176" s="67"/>
      <c r="D176" s="67"/>
      <c r="E176" s="67"/>
      <c r="F176" s="67"/>
      <c r="G176" s="67"/>
      <c r="H176" s="67"/>
      <c r="I176" s="67"/>
    </row>
    <row r="177" spans="1:9" ht="16.5" customHeight="1">
      <c r="A177" s="67"/>
      <c r="B177" s="67"/>
      <c r="C177" s="67"/>
      <c r="D177" s="67"/>
      <c r="E177" s="67"/>
      <c r="F177" s="67"/>
      <c r="G177" s="67"/>
      <c r="H177" s="67"/>
      <c r="I177" s="67"/>
    </row>
    <row r="178" spans="1:9" ht="16.5" customHeight="1">
      <c r="A178" s="67"/>
      <c r="B178" s="67"/>
      <c r="C178" s="67"/>
      <c r="D178" s="67"/>
      <c r="E178" s="67"/>
      <c r="F178" s="67"/>
      <c r="G178" s="67"/>
      <c r="H178" s="67"/>
      <c r="I178" s="67"/>
    </row>
    <row r="179" spans="1:9" ht="16.5" customHeight="1">
      <c r="A179" s="67"/>
      <c r="B179" s="67"/>
      <c r="C179" s="67"/>
      <c r="D179" s="67"/>
      <c r="E179" s="67"/>
      <c r="F179" s="67"/>
      <c r="G179" s="67"/>
      <c r="H179" s="67"/>
      <c r="I179" s="67"/>
    </row>
    <row r="180" spans="1:9" ht="16.5" customHeight="1">
      <c r="A180" s="67"/>
      <c r="B180" s="67"/>
      <c r="C180" s="67"/>
      <c r="D180" s="67"/>
      <c r="E180" s="67"/>
      <c r="F180" s="67"/>
      <c r="G180" s="67"/>
      <c r="H180" s="67"/>
      <c r="I180" s="67"/>
    </row>
    <row r="181" spans="1:9" ht="16.5" customHeight="1">
      <c r="A181" s="67"/>
      <c r="B181" s="67"/>
      <c r="C181" s="67"/>
      <c r="D181" s="67"/>
      <c r="E181" s="67"/>
      <c r="F181" s="67"/>
      <c r="G181" s="67"/>
      <c r="H181" s="67"/>
      <c r="I181" s="67"/>
    </row>
    <row r="182" spans="1:9" ht="16.5" customHeight="1">
      <c r="A182" s="67"/>
      <c r="B182" s="67"/>
      <c r="C182" s="67"/>
      <c r="D182" s="67"/>
      <c r="E182" s="67"/>
      <c r="F182" s="67"/>
      <c r="G182" s="67"/>
      <c r="H182" s="67"/>
      <c r="I182" s="67"/>
    </row>
    <row r="183" spans="1:9" ht="16.5" customHeight="1">
      <c r="A183" s="67"/>
      <c r="B183" s="67"/>
      <c r="C183" s="67"/>
      <c r="D183" s="67"/>
      <c r="E183" s="67"/>
      <c r="F183" s="67"/>
      <c r="G183" s="67"/>
      <c r="H183" s="67"/>
      <c r="I183" s="67"/>
    </row>
    <row r="184" spans="1:9" ht="16.5" customHeight="1">
      <c r="A184" s="67"/>
      <c r="B184" s="67"/>
      <c r="C184" s="67"/>
      <c r="D184" s="67"/>
      <c r="E184" s="67"/>
      <c r="F184" s="67"/>
      <c r="G184" s="67"/>
      <c r="H184" s="67"/>
      <c r="I184" s="67"/>
    </row>
    <row r="185" spans="1:9" ht="16.5" customHeight="1">
      <c r="A185" s="67"/>
      <c r="B185" s="67"/>
      <c r="C185" s="67"/>
      <c r="D185" s="67"/>
      <c r="E185" s="67"/>
      <c r="F185" s="67"/>
      <c r="G185" s="67"/>
      <c r="H185" s="67"/>
      <c r="I185" s="67"/>
    </row>
    <row r="186" spans="1:9" ht="16.5" customHeight="1">
      <c r="A186" s="67"/>
      <c r="B186" s="67"/>
      <c r="C186" s="67"/>
      <c r="D186" s="67"/>
      <c r="E186" s="67"/>
      <c r="F186" s="67"/>
      <c r="G186" s="67"/>
      <c r="H186" s="67"/>
      <c r="I186" s="67"/>
    </row>
    <row r="187" spans="1:9" ht="16.5" customHeight="1">
      <c r="A187" s="67"/>
      <c r="B187" s="67"/>
      <c r="C187" s="67"/>
      <c r="D187" s="67"/>
      <c r="E187" s="67"/>
      <c r="F187" s="67"/>
      <c r="G187" s="67"/>
      <c r="H187" s="67"/>
      <c r="I187" s="67"/>
    </row>
    <row r="188" spans="1:9" ht="16.5" customHeight="1">
      <c r="A188" s="67"/>
      <c r="B188" s="67"/>
      <c r="C188" s="67"/>
      <c r="D188" s="67"/>
      <c r="E188" s="67"/>
      <c r="F188" s="67"/>
      <c r="G188" s="67"/>
      <c r="H188" s="67"/>
      <c r="I188" s="67"/>
    </row>
    <row r="189" spans="1:9" ht="16.5" customHeight="1">
      <c r="A189" s="67"/>
      <c r="B189" s="67"/>
      <c r="C189" s="67"/>
      <c r="D189" s="67"/>
      <c r="E189" s="67"/>
      <c r="F189" s="67"/>
      <c r="G189" s="67"/>
      <c r="H189" s="67"/>
      <c r="I189" s="67"/>
    </row>
    <row r="190" spans="1:9" ht="16.5" customHeight="1">
      <c r="A190" s="67"/>
      <c r="B190" s="67"/>
      <c r="C190" s="67"/>
      <c r="D190" s="67"/>
      <c r="E190" s="67"/>
      <c r="F190" s="67"/>
      <c r="G190" s="67"/>
      <c r="H190" s="67"/>
      <c r="I190" s="67"/>
    </row>
    <row r="191" spans="1:9" ht="16.5" customHeight="1">
      <c r="A191" s="67"/>
      <c r="B191" s="67"/>
      <c r="C191" s="67"/>
      <c r="D191" s="67"/>
      <c r="E191" s="67"/>
      <c r="F191" s="67"/>
      <c r="G191" s="67"/>
      <c r="H191" s="67"/>
      <c r="I191" s="67"/>
    </row>
    <row r="192" spans="1:9" ht="16.5" customHeight="1">
      <c r="A192" s="67"/>
      <c r="B192" s="67"/>
      <c r="C192" s="67"/>
      <c r="D192" s="67"/>
      <c r="E192" s="67"/>
      <c r="F192" s="67"/>
      <c r="G192" s="67"/>
      <c r="H192" s="67"/>
      <c r="I192" s="67"/>
    </row>
    <row r="193" spans="1:9" ht="16.5" customHeight="1">
      <c r="A193" s="67"/>
      <c r="B193" s="67"/>
      <c r="C193" s="67"/>
      <c r="D193" s="67"/>
      <c r="E193" s="67"/>
      <c r="F193" s="67"/>
      <c r="G193" s="67"/>
      <c r="H193" s="67"/>
      <c r="I193" s="67"/>
    </row>
    <row r="194" spans="1:9" ht="16.5" customHeight="1">
      <c r="A194" s="67"/>
      <c r="B194" s="67"/>
      <c r="C194" s="67"/>
      <c r="D194" s="67"/>
      <c r="E194" s="67"/>
      <c r="F194" s="67"/>
      <c r="G194" s="67"/>
      <c r="H194" s="67"/>
      <c r="I194" s="67"/>
    </row>
    <row r="195" spans="1:9" ht="16.5" customHeight="1">
      <c r="A195" s="67"/>
      <c r="B195" s="67"/>
      <c r="C195" s="67"/>
      <c r="D195" s="67"/>
      <c r="E195" s="67"/>
      <c r="F195" s="67"/>
      <c r="G195" s="67"/>
      <c r="H195" s="67"/>
      <c r="I195" s="67"/>
    </row>
    <row r="196" spans="1:9" ht="16.5" customHeight="1">
      <c r="A196" s="67"/>
      <c r="B196" s="67"/>
      <c r="C196" s="67"/>
      <c r="D196" s="67"/>
      <c r="E196" s="67"/>
      <c r="F196" s="67"/>
      <c r="G196" s="67"/>
      <c r="H196" s="67"/>
      <c r="I196" s="67"/>
    </row>
    <row r="197" spans="1:9" ht="16.5" customHeight="1">
      <c r="A197" s="67"/>
      <c r="B197" s="67"/>
      <c r="C197" s="67"/>
      <c r="D197" s="67"/>
      <c r="E197" s="67"/>
      <c r="F197" s="67"/>
      <c r="G197" s="67"/>
      <c r="H197" s="67"/>
      <c r="I197" s="67"/>
    </row>
    <row r="198" spans="1:9" ht="16.5" customHeight="1">
      <c r="A198" s="67"/>
      <c r="B198" s="67"/>
      <c r="C198" s="67"/>
      <c r="D198" s="67"/>
      <c r="E198" s="67"/>
      <c r="F198" s="67"/>
      <c r="G198" s="67"/>
      <c r="H198" s="67"/>
      <c r="I198" s="67"/>
    </row>
    <row r="199" spans="1:9" ht="16.5" customHeight="1">
      <c r="A199" s="67"/>
      <c r="B199" s="67"/>
      <c r="C199" s="67"/>
      <c r="D199" s="67"/>
      <c r="E199" s="67"/>
      <c r="F199" s="67"/>
      <c r="G199" s="67"/>
      <c r="H199" s="67"/>
      <c r="I199" s="67"/>
    </row>
    <row r="200" spans="1:9" ht="16.5" customHeight="1">
      <c r="A200" s="67"/>
      <c r="B200" s="67"/>
      <c r="C200" s="67"/>
      <c r="D200" s="67"/>
      <c r="E200" s="67"/>
      <c r="F200" s="67"/>
      <c r="G200" s="67"/>
      <c r="H200" s="67"/>
      <c r="I200" s="67"/>
    </row>
    <row r="201" spans="1:9" ht="16.5" customHeight="1">
      <c r="A201" s="67"/>
      <c r="B201" s="67"/>
      <c r="C201" s="67"/>
      <c r="D201" s="67"/>
      <c r="E201" s="67"/>
      <c r="F201" s="67"/>
      <c r="G201" s="67"/>
      <c r="H201" s="67"/>
      <c r="I201" s="67"/>
    </row>
    <row r="202" spans="1:9" ht="16.5" customHeight="1">
      <c r="A202" s="67"/>
      <c r="B202" s="67"/>
      <c r="C202" s="67"/>
      <c r="D202" s="67"/>
      <c r="E202" s="67"/>
      <c r="F202" s="67"/>
      <c r="G202" s="67"/>
      <c r="H202" s="67"/>
      <c r="I202" s="67"/>
    </row>
    <row r="203" spans="1:9" ht="16.5" customHeight="1">
      <c r="A203" s="67"/>
      <c r="B203" s="67"/>
      <c r="C203" s="67"/>
      <c r="D203" s="67"/>
      <c r="E203" s="67"/>
      <c r="F203" s="67"/>
      <c r="G203" s="67"/>
      <c r="H203" s="67"/>
    </row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</sheetData>
  <mergeCells count="6">
    <mergeCell ref="A7:I7"/>
    <mergeCell ref="A8:I8"/>
    <mergeCell ref="A1:I1"/>
    <mergeCell ref="A4:I4"/>
    <mergeCell ref="A5:I5"/>
    <mergeCell ref="A6:I6"/>
  </mergeCells>
  <pageMargins left="1.17" right="0.7" top="0.56000000000000005" bottom="0.3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10" workbookViewId="0">
      <selection activeCell="M22" sqref="M22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1" spans="1:9" ht="28.5" customHeight="1">
      <c r="A1" s="215" t="s">
        <v>53</v>
      </c>
      <c r="B1" s="215"/>
      <c r="C1" s="215"/>
      <c r="D1" s="215"/>
      <c r="E1" s="215"/>
      <c r="F1" s="215"/>
      <c r="G1" s="215"/>
      <c r="H1" s="215"/>
      <c r="I1" s="215"/>
    </row>
    <row r="2" spans="1:9" ht="21.75" customHeight="1">
      <c r="A2" s="210" t="s">
        <v>192</v>
      </c>
      <c r="B2" s="210"/>
      <c r="C2" s="210"/>
      <c r="D2" s="210"/>
      <c r="E2" s="210"/>
      <c r="F2" s="210"/>
      <c r="G2" s="210"/>
      <c r="H2" s="210"/>
      <c r="I2" s="210"/>
    </row>
    <row r="3" spans="1:9" ht="25.5" customHeight="1">
      <c r="A3" s="216" t="s">
        <v>52</v>
      </c>
      <c r="B3" s="216"/>
      <c r="C3" s="216"/>
      <c r="D3" s="216"/>
      <c r="E3" s="216"/>
      <c r="F3" s="216"/>
      <c r="G3" s="216"/>
      <c r="H3" s="216"/>
      <c r="I3" s="216"/>
    </row>
    <row r="4" spans="1:9" ht="19.5" customHeight="1">
      <c r="A4" s="63" t="s">
        <v>50</v>
      </c>
      <c r="B4" s="59"/>
      <c r="C4" s="59"/>
      <c r="D4" s="59"/>
      <c r="E4" s="59"/>
      <c r="F4" s="59"/>
      <c r="G4" s="59"/>
      <c r="H4" s="59"/>
      <c r="I4" s="59"/>
    </row>
    <row r="5" spans="1:9" ht="21" customHeight="1">
      <c r="A5" s="63" t="s">
        <v>51</v>
      </c>
      <c r="B5" s="59"/>
      <c r="C5" s="59"/>
      <c r="D5" s="59"/>
      <c r="E5" s="59"/>
      <c r="F5" s="59"/>
      <c r="G5" s="58" t="s">
        <v>38</v>
      </c>
      <c r="H5" s="65" t="s">
        <v>208</v>
      </c>
      <c r="I5" s="59"/>
    </row>
    <row r="6" spans="1:9" ht="21" customHeight="1">
      <c r="A6" s="63" t="s">
        <v>44</v>
      </c>
      <c r="B6" s="59"/>
      <c r="C6" s="59"/>
      <c r="D6" s="59"/>
      <c r="E6" s="59"/>
      <c r="F6" s="59"/>
      <c r="G6" s="58" t="s">
        <v>38</v>
      </c>
      <c r="H6" s="62">
        <v>1.089</v>
      </c>
      <c r="I6" s="59"/>
    </row>
    <row r="7" spans="1:9" ht="21" customHeight="1">
      <c r="A7" s="63" t="s">
        <v>50</v>
      </c>
      <c r="B7" s="59"/>
      <c r="C7" s="59"/>
      <c r="D7" s="59"/>
      <c r="E7" s="59"/>
      <c r="F7" s="59"/>
      <c r="G7" s="59"/>
      <c r="H7" s="65"/>
      <c r="I7" s="59"/>
    </row>
    <row r="8" spans="1:9" ht="21" customHeight="1">
      <c r="A8" s="63" t="s">
        <v>49</v>
      </c>
      <c r="B8" s="59"/>
      <c r="C8" s="59"/>
      <c r="D8" s="59"/>
      <c r="E8" s="59"/>
      <c r="F8" s="59"/>
      <c r="G8" s="58" t="s">
        <v>38</v>
      </c>
      <c r="H8" s="65" t="s">
        <v>209</v>
      </c>
      <c r="I8" s="59"/>
    </row>
    <row r="9" spans="1:9" ht="21" customHeight="1">
      <c r="A9" s="63" t="s">
        <v>44</v>
      </c>
      <c r="B9" s="59"/>
      <c r="C9" s="59"/>
      <c r="D9" s="59"/>
      <c r="E9" s="59"/>
      <c r="F9" s="59"/>
      <c r="G9" s="58" t="s">
        <v>38</v>
      </c>
      <c r="H9" s="62">
        <v>1.028</v>
      </c>
      <c r="I9" s="59"/>
    </row>
    <row r="10" spans="1:9" ht="18" customHeight="1">
      <c r="A10" s="66" t="s">
        <v>48</v>
      </c>
      <c r="B10" s="65"/>
      <c r="C10" s="65"/>
      <c r="D10" s="65"/>
      <c r="E10" s="65"/>
      <c r="F10" s="65"/>
      <c r="G10" s="65"/>
      <c r="H10" s="65"/>
      <c r="I10" s="59"/>
    </row>
    <row r="11" spans="1:9" ht="21" customHeight="1">
      <c r="A11" s="63" t="s">
        <v>47</v>
      </c>
      <c r="B11" s="59"/>
      <c r="C11" s="59"/>
      <c r="D11" s="59"/>
      <c r="E11" s="59"/>
      <c r="F11" s="59"/>
      <c r="G11" s="58" t="s">
        <v>38</v>
      </c>
      <c r="H11" s="65" t="s">
        <v>210</v>
      </c>
      <c r="I11" s="59"/>
    </row>
    <row r="12" spans="1:9" ht="21" customHeight="1">
      <c r="A12" s="63" t="s">
        <v>44</v>
      </c>
      <c r="B12" s="59"/>
      <c r="C12" s="59"/>
      <c r="D12" s="59"/>
      <c r="E12" s="59"/>
      <c r="F12" s="59"/>
      <c r="G12" s="58" t="s">
        <v>38</v>
      </c>
      <c r="H12" s="53">
        <v>1.3680000000000001</v>
      </c>
      <c r="I12" s="59"/>
    </row>
    <row r="13" spans="1:9" ht="21" customHeight="1">
      <c r="A13" s="63" t="s">
        <v>46</v>
      </c>
      <c r="B13" s="59"/>
      <c r="C13" s="59"/>
      <c r="D13" s="59"/>
      <c r="E13" s="59"/>
      <c r="F13" s="59"/>
      <c r="G13" s="58" t="s">
        <v>38</v>
      </c>
      <c r="H13" s="65" t="s">
        <v>211</v>
      </c>
      <c r="I13" s="59"/>
    </row>
    <row r="14" spans="1:9" ht="21" customHeight="1">
      <c r="A14" s="63" t="s">
        <v>44</v>
      </c>
      <c r="B14" s="59"/>
      <c r="C14" s="59"/>
      <c r="D14" s="59"/>
      <c r="E14" s="59"/>
      <c r="F14" s="59"/>
      <c r="G14" s="58" t="s">
        <v>38</v>
      </c>
      <c r="H14" s="53">
        <v>0.81599999999999995</v>
      </c>
      <c r="I14" s="59"/>
    </row>
    <row r="15" spans="1:9" ht="21" customHeight="1">
      <c r="A15" s="63" t="s">
        <v>45</v>
      </c>
      <c r="B15" s="59"/>
      <c r="C15" s="59"/>
      <c r="D15" s="59"/>
      <c r="E15" s="59"/>
      <c r="F15" s="59"/>
      <c r="G15" s="58" t="s">
        <v>38</v>
      </c>
      <c r="H15" s="64" t="s">
        <v>212</v>
      </c>
      <c r="I15" s="59"/>
    </row>
    <row r="16" spans="1:9" ht="19.5" customHeight="1">
      <c r="A16" s="63" t="s">
        <v>44</v>
      </c>
      <c r="B16" s="59"/>
      <c r="C16" s="59"/>
      <c r="D16" s="59"/>
      <c r="E16" s="59"/>
      <c r="F16" s="59"/>
      <c r="G16" s="58" t="s">
        <v>38</v>
      </c>
      <c r="H16" s="62">
        <v>1.0309999999999999</v>
      </c>
      <c r="I16" s="59"/>
    </row>
    <row r="17" spans="1:21" s="230" customFormat="1" ht="51" customHeight="1">
      <c r="A17" s="229" t="s">
        <v>283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</row>
    <row r="18" spans="1:21" ht="16.5">
      <c r="A18" s="168" t="s">
        <v>187</v>
      </c>
      <c r="B18" s="59"/>
      <c r="C18" s="59"/>
      <c r="D18" s="59"/>
      <c r="E18" s="59"/>
      <c r="F18" s="59"/>
      <c r="G18" s="59"/>
      <c r="H18" s="59"/>
      <c r="I18" s="59"/>
    </row>
    <row r="19" spans="1:21" ht="27.75" customHeight="1">
      <c r="A19" s="168" t="s">
        <v>188</v>
      </c>
      <c r="B19" s="59"/>
      <c r="C19" s="59"/>
      <c r="D19" s="59"/>
      <c r="E19" s="59"/>
      <c r="F19" s="59"/>
      <c r="G19" s="59"/>
      <c r="H19" s="59"/>
      <c r="I19" s="59"/>
      <c r="K19" s="57"/>
    </row>
    <row r="20" spans="1:21" ht="27.75" customHeight="1">
      <c r="A20" s="56" t="s">
        <v>43</v>
      </c>
      <c r="B20" s="59"/>
      <c r="C20" s="59"/>
      <c r="D20" s="59"/>
      <c r="E20" s="59"/>
      <c r="F20" s="59"/>
      <c r="G20" s="54" t="s">
        <v>38</v>
      </c>
      <c r="H20" s="61" t="s">
        <v>213</v>
      </c>
      <c r="I20" s="52"/>
      <c r="J20" s="57"/>
      <c r="K20" s="57"/>
    </row>
    <row r="21" spans="1:21" ht="27.75" customHeight="1">
      <c r="A21" s="56" t="s">
        <v>42</v>
      </c>
      <c r="B21" s="59"/>
      <c r="C21" s="59"/>
      <c r="D21" s="59"/>
      <c r="E21" s="59"/>
      <c r="F21" s="59"/>
      <c r="G21" s="58" t="s">
        <v>38</v>
      </c>
      <c r="H21" s="60" t="s">
        <v>214</v>
      </c>
      <c r="I21" s="52"/>
      <c r="J21" s="57"/>
      <c r="K21" s="57"/>
    </row>
    <row r="22" spans="1:21" ht="25.5" customHeight="1">
      <c r="A22" s="56" t="s">
        <v>41</v>
      </c>
      <c r="B22" s="59"/>
      <c r="C22" s="59"/>
      <c r="D22" s="59"/>
      <c r="E22" s="59"/>
      <c r="F22" s="59"/>
      <c r="G22" s="58" t="s">
        <v>38</v>
      </c>
      <c r="H22" s="55">
        <v>0.13400000000000001</v>
      </c>
      <c r="I22" s="52"/>
      <c r="J22" s="57"/>
      <c r="K22" s="57"/>
    </row>
    <row r="23" spans="1:21" ht="25.5" customHeight="1">
      <c r="A23" s="217" t="s">
        <v>215</v>
      </c>
      <c r="B23" s="217"/>
      <c r="C23" s="217"/>
      <c r="D23" s="217"/>
      <c r="E23" s="217"/>
      <c r="F23" s="217"/>
      <c r="G23" s="217"/>
      <c r="H23" s="217"/>
      <c r="I23" s="217"/>
    </row>
    <row r="24" spans="1:21" ht="39.6" customHeight="1">
      <c r="A24" s="218" t="s">
        <v>216</v>
      </c>
      <c r="B24" s="218"/>
      <c r="C24" s="218"/>
      <c r="D24" s="218"/>
      <c r="E24" s="218"/>
      <c r="F24" s="218"/>
      <c r="G24" s="218"/>
      <c r="H24" s="218"/>
      <c r="I24" s="218"/>
    </row>
    <row r="25" spans="1:21" ht="20.25" customHeight="1">
      <c r="A25" s="56" t="s">
        <v>217</v>
      </c>
      <c r="B25" s="56"/>
      <c r="C25" s="56"/>
      <c r="D25" s="56"/>
      <c r="E25" s="56"/>
      <c r="F25" s="56"/>
      <c r="G25" s="56"/>
      <c r="H25" s="56"/>
      <c r="I25" s="56"/>
    </row>
    <row r="26" spans="1:21" ht="21" customHeight="1">
      <c r="A26" s="56" t="s">
        <v>218</v>
      </c>
      <c r="B26" s="56"/>
      <c r="C26" s="56"/>
      <c r="D26" s="56"/>
      <c r="E26" s="56"/>
      <c r="F26" s="56"/>
      <c r="G26" s="56"/>
      <c r="H26" s="56"/>
      <c r="I26" s="56"/>
    </row>
    <row r="27" spans="1:21" ht="25.5" customHeight="1">
      <c r="A27" s="56" t="s">
        <v>219</v>
      </c>
      <c r="B27" s="56"/>
      <c r="C27" s="56"/>
      <c r="D27" s="56"/>
      <c r="E27" s="56"/>
      <c r="F27" s="56"/>
      <c r="G27" s="56"/>
      <c r="H27" s="56"/>
      <c r="I27" s="56"/>
    </row>
    <row r="28" spans="1:21" ht="25.5" customHeight="1">
      <c r="A28" s="56" t="s">
        <v>220</v>
      </c>
      <c r="B28" s="56"/>
      <c r="C28" s="56"/>
      <c r="D28" s="56"/>
      <c r="E28" s="56"/>
      <c r="F28" s="56"/>
      <c r="G28" s="56"/>
      <c r="H28" s="56"/>
      <c r="I28" s="56"/>
    </row>
    <row r="29" spans="1:21" ht="25.5" customHeight="1">
      <c r="A29" s="56" t="s">
        <v>40</v>
      </c>
      <c r="B29" s="52"/>
      <c r="C29" s="52"/>
      <c r="D29" s="52"/>
      <c r="E29" s="52"/>
      <c r="F29" s="52"/>
      <c r="G29" s="54"/>
      <c r="H29" s="55"/>
      <c r="I29" s="52"/>
    </row>
    <row r="30" spans="1:21" ht="25.5" customHeight="1">
      <c r="A30" s="217" t="s">
        <v>221</v>
      </c>
      <c r="B30" s="217"/>
      <c r="C30" s="217"/>
      <c r="D30" s="217"/>
      <c r="E30" s="217"/>
      <c r="F30" s="217"/>
      <c r="G30" s="217"/>
      <c r="H30" s="217"/>
      <c r="I30" s="217"/>
    </row>
    <row r="31" spans="1:21" ht="0.75" customHeight="1">
      <c r="A31" s="52" t="s">
        <v>39</v>
      </c>
      <c r="B31" s="52"/>
      <c r="C31" s="52"/>
      <c r="D31" s="52"/>
      <c r="E31" s="52"/>
      <c r="F31" s="52"/>
      <c r="G31" s="54" t="s">
        <v>38</v>
      </c>
      <c r="H31" s="53">
        <v>0.98099999999999998</v>
      </c>
      <c r="I31" s="52"/>
    </row>
    <row r="32" spans="1:21" ht="25.5" customHeight="1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ht="33.75" customHeight="1">
      <c r="A33" s="213" t="s">
        <v>37</v>
      </c>
      <c r="B33" s="213"/>
      <c r="C33" s="213"/>
      <c r="D33" s="213"/>
      <c r="E33" s="213"/>
      <c r="F33" s="213"/>
      <c r="G33" s="213"/>
      <c r="H33" s="213"/>
      <c r="I33" s="213"/>
    </row>
    <row r="34" spans="1:9" ht="24.75" customHeight="1">
      <c r="A34" s="51" t="s">
        <v>36</v>
      </c>
      <c r="B34" s="51"/>
      <c r="C34" s="51"/>
      <c r="D34" s="51"/>
      <c r="E34" s="51"/>
      <c r="F34" s="51"/>
      <c r="G34" s="51"/>
      <c r="H34" s="51"/>
      <c r="I34" s="51"/>
    </row>
  </sheetData>
  <mergeCells count="9">
    <mergeCell ref="A33:I33"/>
    <mergeCell ref="A32:I32"/>
    <mergeCell ref="A1:I1"/>
    <mergeCell ref="A2:I2"/>
    <mergeCell ref="A3:I3"/>
    <mergeCell ref="A23:I23"/>
    <mergeCell ref="A24:I24"/>
    <mergeCell ref="A30:I30"/>
    <mergeCell ref="A17:U17"/>
  </mergeCells>
  <pageMargins left="0.89" right="0.2" top="0.54" bottom="0.25" header="0.28999999999999998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topLeftCell="A10" zoomScaleNormal="100" workbookViewId="0">
      <selection activeCell="I12" sqref="I12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5" width="14" bestFit="1" customWidth="1"/>
    <col min="6" max="6" width="6.5703125" customWidth="1"/>
    <col min="7" max="7" width="14.140625" customWidth="1"/>
    <col min="8" max="8" width="8.28515625" customWidth="1"/>
  </cols>
  <sheetData>
    <row r="1" spans="1:10" ht="37.9" customHeight="1">
      <c r="A1" s="221" t="s">
        <v>35</v>
      </c>
      <c r="B1" s="221"/>
      <c r="C1" s="221"/>
      <c r="D1" s="221"/>
      <c r="E1" s="221"/>
      <c r="F1" s="221"/>
      <c r="G1" s="221"/>
      <c r="H1" s="221"/>
      <c r="J1" t="s">
        <v>34</v>
      </c>
    </row>
    <row r="2" spans="1:10" ht="28.5" customHeight="1">
      <c r="A2" s="221" t="s">
        <v>195</v>
      </c>
      <c r="B2" s="221"/>
      <c r="C2" s="221"/>
      <c r="D2" s="221"/>
      <c r="E2" s="221"/>
      <c r="F2" s="221"/>
      <c r="G2" s="221"/>
      <c r="H2" s="221"/>
    </row>
    <row r="3" spans="1:10" ht="28.15" customHeight="1">
      <c r="A3" t="s">
        <v>33</v>
      </c>
      <c r="B3" s="50" t="s">
        <v>32</v>
      </c>
      <c r="C3" s="49"/>
      <c r="D3" s="49"/>
      <c r="E3" s="49"/>
      <c r="F3" s="48"/>
      <c r="G3" s="48"/>
      <c r="H3" s="48"/>
    </row>
    <row r="4" spans="1:10" ht="16.5" customHeight="1">
      <c r="A4" s="43"/>
      <c r="B4" s="47"/>
      <c r="C4" s="222" t="s">
        <v>31</v>
      </c>
      <c r="D4" s="224" t="s">
        <v>196</v>
      </c>
      <c r="E4" s="225"/>
      <c r="F4" s="226"/>
      <c r="G4" s="227" t="s">
        <v>30</v>
      </c>
      <c r="H4" s="222" t="s">
        <v>29</v>
      </c>
    </row>
    <row r="5" spans="1:10" ht="27" customHeight="1">
      <c r="A5" s="40" t="s">
        <v>28</v>
      </c>
      <c r="B5" s="46" t="s">
        <v>27</v>
      </c>
      <c r="C5" s="223"/>
      <c r="D5" s="9" t="s">
        <v>26</v>
      </c>
      <c r="E5" s="9" t="s">
        <v>25</v>
      </c>
      <c r="F5" s="45" t="s">
        <v>24</v>
      </c>
      <c r="G5" s="228"/>
      <c r="H5" s="223"/>
    </row>
    <row r="6" spans="1:10" ht="26.25" customHeight="1">
      <c r="A6" s="7">
        <v>1</v>
      </c>
      <c r="B6" s="44" t="s">
        <v>22</v>
      </c>
      <c r="C6" s="7" t="s">
        <v>4</v>
      </c>
      <c r="D6" s="43"/>
      <c r="E6" s="43"/>
      <c r="F6" s="43"/>
      <c r="G6" s="43"/>
      <c r="H6" s="43"/>
    </row>
    <row r="7" spans="1:10" ht="15">
      <c r="A7" s="40"/>
      <c r="B7" s="42" t="s">
        <v>23</v>
      </c>
      <c r="C7" s="16"/>
      <c r="D7" s="26">
        <v>272760171.17790723</v>
      </c>
      <c r="E7" s="26">
        <v>298932210</v>
      </c>
      <c r="F7" s="23">
        <f>E7/D7*100</f>
        <v>109.59525678146834</v>
      </c>
      <c r="G7" s="26">
        <v>274488037</v>
      </c>
      <c r="H7" s="4">
        <f>E7/G7*100</f>
        <v>108.90536916186259</v>
      </c>
    </row>
    <row r="8" spans="1:10" ht="21.75" customHeight="1">
      <c r="A8" s="35">
        <v>2</v>
      </c>
      <c r="B8" s="34" t="s">
        <v>22</v>
      </c>
      <c r="C8" s="31"/>
      <c r="D8" s="41"/>
      <c r="E8" s="41"/>
      <c r="F8" s="31"/>
      <c r="G8" s="41"/>
      <c r="H8" s="31"/>
    </row>
    <row r="9" spans="1:10" ht="15">
      <c r="A9" s="40"/>
      <c r="B9" s="15" t="s">
        <v>21</v>
      </c>
      <c r="C9" s="40" t="s">
        <v>13</v>
      </c>
      <c r="D9" s="26">
        <v>234942160.17790702</v>
      </c>
      <c r="E9" s="26">
        <v>255722131</v>
      </c>
      <c r="F9" s="23">
        <f>E9/D9*100</f>
        <v>108.8447176983295</v>
      </c>
      <c r="G9" s="26">
        <v>248783515</v>
      </c>
      <c r="H9" s="4">
        <f>E9/G9*100</f>
        <v>102.78901759226289</v>
      </c>
    </row>
    <row r="10" spans="1:10" ht="21.75" customHeight="1">
      <c r="A10" s="35">
        <v>3</v>
      </c>
      <c r="B10" s="34" t="s">
        <v>20</v>
      </c>
      <c r="C10" s="9" t="s">
        <v>19</v>
      </c>
      <c r="D10" s="37"/>
      <c r="E10" s="39">
        <v>2254</v>
      </c>
      <c r="F10" s="37"/>
      <c r="G10" s="39">
        <v>2244</v>
      </c>
      <c r="H10" s="4">
        <f>E10/G10*100</f>
        <v>100.44563279857397</v>
      </c>
    </row>
    <row r="11" spans="1:10" ht="15">
      <c r="A11" s="40"/>
      <c r="B11" s="15" t="s">
        <v>18</v>
      </c>
      <c r="C11" s="40" t="s">
        <v>13</v>
      </c>
      <c r="D11" s="37"/>
      <c r="E11" s="39">
        <v>2107</v>
      </c>
      <c r="F11" s="37"/>
      <c r="G11" s="39">
        <v>2100</v>
      </c>
      <c r="H11" s="4">
        <f>E11/G11*100</f>
        <v>100.33333333333334</v>
      </c>
    </row>
    <row r="12" spans="1:10" ht="25.15" customHeight="1">
      <c r="A12" s="9">
        <v>4</v>
      </c>
      <c r="B12" s="38" t="s">
        <v>17</v>
      </c>
      <c r="C12" s="7" t="s">
        <v>4</v>
      </c>
      <c r="D12" s="37"/>
      <c r="E12" s="36">
        <f>E9/E11</f>
        <v>121367.88372093023</v>
      </c>
      <c r="F12" s="37"/>
      <c r="G12" s="36">
        <f>G9/G11</f>
        <v>118468.34047619048</v>
      </c>
      <c r="H12" s="10">
        <f>E12/G12*100</f>
        <v>102.44752583946467</v>
      </c>
    </row>
    <row r="13" spans="1:10" ht="29.25" customHeight="1">
      <c r="A13" s="35">
        <v>5</v>
      </c>
      <c r="B13" s="34" t="s">
        <v>16</v>
      </c>
      <c r="C13" s="219" t="s">
        <v>190</v>
      </c>
      <c r="D13" s="32"/>
      <c r="E13" s="32"/>
      <c r="F13" s="33"/>
      <c r="G13" s="32"/>
      <c r="H13" s="32"/>
    </row>
    <row r="14" spans="1:10" ht="19.149999999999999" customHeight="1">
      <c r="A14" s="31"/>
      <c r="B14" s="15" t="s">
        <v>15</v>
      </c>
      <c r="C14" s="220"/>
      <c r="D14" s="26">
        <v>44067.543200000015</v>
      </c>
      <c r="E14" s="26">
        <v>67000</v>
      </c>
      <c r="F14" s="23">
        <f>E14/D14*100</f>
        <v>152.03933583481455</v>
      </c>
      <c r="G14" s="26">
        <v>48991</v>
      </c>
      <c r="H14" s="4">
        <f t="shared" ref="H14:H16" si="0">E14/G14*100</f>
        <v>136.75981302688248</v>
      </c>
    </row>
    <row r="15" spans="1:10" ht="20.25" customHeight="1">
      <c r="A15" s="30"/>
      <c r="B15" s="29" t="s">
        <v>14</v>
      </c>
      <c r="C15" s="28" t="s">
        <v>191</v>
      </c>
      <c r="D15" s="26">
        <v>83784.614400000006</v>
      </c>
      <c r="E15" s="26">
        <v>74598</v>
      </c>
      <c r="F15" s="23">
        <f>E15/D15*100</f>
        <v>89.035439900526654</v>
      </c>
      <c r="G15" s="26">
        <v>91403</v>
      </c>
      <c r="H15" s="4">
        <f t="shared" si="0"/>
        <v>81.614389024430267</v>
      </c>
    </row>
    <row r="16" spans="1:10" ht="19.899999999999999" customHeight="1">
      <c r="A16" s="27"/>
      <c r="B16" s="15" t="s">
        <v>12</v>
      </c>
      <c r="C16" s="16" t="s">
        <v>11</v>
      </c>
      <c r="D16" s="26">
        <v>6248</v>
      </c>
      <c r="E16" s="26">
        <v>6756</v>
      </c>
      <c r="F16" s="23">
        <f>E16/D16*100</f>
        <v>108.13060179257363</v>
      </c>
      <c r="G16" s="26">
        <v>6555.9</v>
      </c>
      <c r="H16" s="4">
        <f t="shared" si="0"/>
        <v>103.05221251086807</v>
      </c>
    </row>
    <row r="17" spans="1:8" ht="26.25" customHeight="1">
      <c r="A17" s="25">
        <v>6</v>
      </c>
      <c r="B17" s="8" t="s">
        <v>10</v>
      </c>
      <c r="C17" s="7" t="s">
        <v>4</v>
      </c>
      <c r="D17" s="24">
        <v>24000000</v>
      </c>
      <c r="E17" s="24">
        <v>64756721</v>
      </c>
      <c r="F17" s="21">
        <f>E17/D17*100</f>
        <v>269.8196708333333</v>
      </c>
      <c r="G17" s="24">
        <v>10684268</v>
      </c>
      <c r="H17" s="21" t="s">
        <v>197</v>
      </c>
    </row>
    <row r="18" spans="1:8" ht="26.25" customHeight="1">
      <c r="A18" s="16">
        <v>7</v>
      </c>
      <c r="B18" s="15" t="s">
        <v>9</v>
      </c>
      <c r="C18" s="7" t="s">
        <v>4</v>
      </c>
      <c r="D18" s="22">
        <v>33789139.181000002</v>
      </c>
      <c r="E18" s="22">
        <v>46783357</v>
      </c>
      <c r="F18" s="23">
        <f>E18/D18*100</f>
        <v>138.45678858343567</v>
      </c>
      <c r="G18" s="22">
        <v>20233490</v>
      </c>
      <c r="H18" s="21">
        <f t="shared" ref="H18:H21" si="1">E18/G18*100</f>
        <v>231.21743703137719</v>
      </c>
    </row>
    <row r="19" spans="1:8" ht="26.25" customHeight="1">
      <c r="A19" s="9">
        <v>8</v>
      </c>
      <c r="B19" s="20" t="s">
        <v>8</v>
      </c>
      <c r="C19" s="9" t="s">
        <v>7</v>
      </c>
      <c r="D19" s="19"/>
      <c r="E19" s="17">
        <v>13.4</v>
      </c>
      <c r="F19" s="18"/>
      <c r="G19" s="17">
        <v>3.9</v>
      </c>
      <c r="H19" s="4">
        <f t="shared" si="1"/>
        <v>343.58974358974359</v>
      </c>
    </row>
    <row r="20" spans="1:8" ht="24.75" customHeight="1">
      <c r="A20" s="16">
        <v>9</v>
      </c>
      <c r="B20" s="15" t="s">
        <v>6</v>
      </c>
      <c r="C20" s="7" t="s">
        <v>4</v>
      </c>
      <c r="D20" s="14"/>
      <c r="E20" s="13">
        <v>62552436</v>
      </c>
      <c r="F20" s="12"/>
      <c r="G20" s="11">
        <v>58657776</v>
      </c>
      <c r="H20" s="10">
        <f t="shared" si="1"/>
        <v>106.63963120592912</v>
      </c>
    </row>
    <row r="21" spans="1:8" ht="28.15" customHeight="1">
      <c r="A21" s="9">
        <v>10</v>
      </c>
      <c r="B21" s="8" t="s">
        <v>5</v>
      </c>
      <c r="C21" s="7" t="s">
        <v>4</v>
      </c>
      <c r="D21" s="6"/>
      <c r="E21" s="5">
        <f>E20/E10/12</f>
        <v>2312.6455190771962</v>
      </c>
      <c r="F21" s="5"/>
      <c r="G21" s="5">
        <f>G20/G10/12</f>
        <v>2178.3190730837791</v>
      </c>
      <c r="H21" s="4">
        <f t="shared" si="1"/>
        <v>106.16651837892854</v>
      </c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  <row r="23" spans="1:8" ht="27.75" customHeight="1">
      <c r="A23" s="1"/>
      <c r="B23" s="3" t="s">
        <v>3</v>
      </c>
      <c r="C23" s="2"/>
      <c r="D23" s="2"/>
      <c r="E23" s="2"/>
      <c r="F23" s="2" t="s">
        <v>2</v>
      </c>
      <c r="G23" s="2"/>
      <c r="H23" s="1"/>
    </row>
    <row r="24" spans="1:8" ht="25.5" customHeight="1">
      <c r="A24" s="1"/>
      <c r="B24" s="3" t="s">
        <v>1</v>
      </c>
      <c r="C24" s="2"/>
      <c r="D24" s="2"/>
      <c r="E24" s="2"/>
      <c r="F24" s="2" t="s">
        <v>0</v>
      </c>
      <c r="G24" s="2"/>
      <c r="H24" s="1"/>
    </row>
  </sheetData>
  <mergeCells count="7">
    <mergeCell ref="C13:C14"/>
    <mergeCell ref="A1:H1"/>
    <mergeCell ref="A2:H2"/>
    <mergeCell ref="C4:C5"/>
    <mergeCell ref="D4:F4"/>
    <mergeCell ref="G4:G5"/>
    <mergeCell ref="H4:H5"/>
  </mergeCells>
  <pageMargins left="0.68" right="0.24" top="1" bottom="0.48" header="1.26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анализ себест.2020г.</vt:lpstr>
      <vt:lpstr>Табл№5 2020г.</vt:lpstr>
      <vt:lpstr>Расх. пер.2020г.</vt:lpstr>
      <vt:lpstr>финан.резул.20г. </vt:lpstr>
      <vt:lpstr>Пр№1 2020г.</vt:lpstr>
      <vt:lpstr>Анализ-2020г. </vt:lpstr>
      <vt:lpstr>Пояс.зап-2020 г</vt:lpstr>
      <vt:lpstr>2020 г.</vt:lpstr>
      <vt:lpstr>'Анализ-2020г.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gulom</dc:creator>
  <cp:lastModifiedBy>gulom</cp:lastModifiedBy>
  <dcterms:created xsi:type="dcterms:W3CDTF">2020-12-03T03:54:55Z</dcterms:created>
  <dcterms:modified xsi:type="dcterms:W3CDTF">2021-04-14T05:01:02Z</dcterms:modified>
</cp:coreProperties>
</file>