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4" activeTab="5"/>
  </bookViews>
  <sheets>
    <sheet name="анализ себест.1-пол-е" sheetId="8" r:id="rId1"/>
    <sheet name="Табл№5 1-пол" sheetId="7" r:id="rId2"/>
    <sheet name="Расх. пер.1-пол-е" sheetId="6" r:id="rId3"/>
    <sheet name="финан.резул.20г. 1-пол" sheetId="5" r:id="rId4"/>
    <sheet name="Пр№1 2020г.1-пол-е." sheetId="4" r:id="rId5"/>
    <sheet name="Анализ-2020г. 1-пол-е" sheetId="3" r:id="rId6"/>
    <sheet name="Пояс.зап-2020 1-полу-е" sheetId="2" r:id="rId7"/>
    <sheet name="2020 г.1-пол-е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z">#N/A</definedName>
    <definedName name="_100Module4_B009__.LOGIN">[1]!'[Module4(B009)].LOGIN'</definedName>
    <definedName name="_101Module4_B010__.LOGIN">[1]!'[Module4(B010)].LOGIN'</definedName>
    <definedName name="_102Module4_B011__.LOGIN">[1]!'[Module4(B011)].LOGIN'</definedName>
    <definedName name="_103Module4_B016__.LOGIN">[1]!'[Module4(B016)].LOGIN'</definedName>
    <definedName name="_104Module4_B021__.LOGIN">[1]!'[Module4(B021)].LOGIN'</definedName>
    <definedName name="_105Module4_B022__.LOGIN">[1]!'[Module4(B022)].LOGIN'</definedName>
    <definedName name="_106Module4_B038__.LOGIN">[1]!'[Module4(B038)].LOGIN'</definedName>
    <definedName name="_107Module4_B040__.LOGIN">[1]!'[Module4(B040)].LOGIN'</definedName>
    <definedName name="_108Module4_B044__.LOGIN">[1]!'[Module4(B044)].LOGIN'</definedName>
    <definedName name="_109Module4_B045__.LOGIN">[1]!'[Module4(B045)].LOGIN'</definedName>
    <definedName name="_110Module4_B046__.LOGIN">[1]!'[Module4(B046)].LOGIN'</definedName>
    <definedName name="_111Module4_B048__.LOGIN">[1]!'[Module4(B048)].LOGIN'</definedName>
    <definedName name="_112Module4_B050__.LOGIN">[1]!'[Module4(B050)].LOGIN'</definedName>
    <definedName name="_113Module4_B051__.LOGIN">[1]!'[Module4(B051)].LOGIN'</definedName>
    <definedName name="_114Module4_B057__.LOGIN">[1]!'[Module4(B057)].LOGIN'</definedName>
    <definedName name="_115Module4_B060__.LOGIN">[1]!'[Module4(B060)].LOGIN'</definedName>
    <definedName name="_116Module4_C001__.LOGIN">[1]!'[Module4(C001)].LOGIN'</definedName>
    <definedName name="_117Module4_C002__.LOGIN">[1]!'[Module4(C002)].LOGIN'</definedName>
    <definedName name="_118Module4_C005__.LOGIN">[1]!'[Module4(C005)].LOGIN'</definedName>
    <definedName name="_119Module4_C007__.LOGIN">[1]!'[Module4(C007)].LOGIN'</definedName>
    <definedName name="_121Module4_C013__.LOGIN">[1]!'[Module4(C013)].LOGIN'</definedName>
    <definedName name="_122Module4_C014__.LOGIN">[1]!'[Module4(C014)].LOGIN'</definedName>
    <definedName name="_123Module4_C020__.LOGIN">[1]!'[Module4(C020)].LOGIN'</definedName>
    <definedName name="_124Module4_D001__.LOGIN">[1]!'[Module4(D001)].LOGIN'</definedName>
    <definedName name="_125Module4_D002__.LOGIN">[1]!'[Module4(D002)].LOGIN'</definedName>
    <definedName name="_126Module4_D007__.LOGIN">[1]!'[Module4(D007)].LOGIN'</definedName>
    <definedName name="_127Module4_D009__.LOGIN">[1]!'[Module4(D009)].LOGIN'</definedName>
    <definedName name="_128Module4_D010__.LOGIN">[1]!'[Module4(D010)].LOGIN'</definedName>
    <definedName name="_89Module4_B0017__.LOGIN">[1]!'[Module4(B0017)].LOGIN'</definedName>
    <definedName name="_90Module4_B002__.LOGIN">[1]!'[Module4(B002)].LOGIN'</definedName>
    <definedName name="_91Module4_B0025__.LOGIN">[1]!'[Module4(B0025)].LOGIN'</definedName>
    <definedName name="_92Module4_B0026__.LOGIN">[1]!'[Module4(B0026)].LOGIN'</definedName>
    <definedName name="_93Module4_B0027__.LOGIN">[1]!'[Module4(B0027)].LOGIN'</definedName>
    <definedName name="_94Module4_B003__.LOGIN">[1]!'[Module4(B003)].LOGIN'</definedName>
    <definedName name="_95Module4_B004__.LOGIN">[1]!'[Module4(B004)].LOGIN'</definedName>
    <definedName name="_96Module4_B005__.LOGIN">[1]!'[Module4(B005)].LOGIN'</definedName>
    <definedName name="_97Module4_B006__.LOGIN">[1]!'[Module4(B006)].LOGIN'</definedName>
    <definedName name="_98Module4_B007__.LOGIN">[1]!'[Module4(B007)].LOGIN'</definedName>
    <definedName name="_99Module4_B008__.LOGIN">[1]!'[Module4(B008)].LOGIN'</definedName>
    <definedName name="_a1Z" localSheetId="7">[2]사양조정!#REF!,[2]사양조정!$C$11,[2]사양조정!$D$11,[2]사양조정!$E$11,[2]사양조정!$F$11</definedName>
    <definedName name="_a1Z" localSheetId="0">[2]사양조정!#REF!,[2]사양조정!$C$11,[2]사양조정!$D$11,[2]사양조정!$E$11,[2]사양조정!$F$11</definedName>
    <definedName name="_a1Z" localSheetId="5">[2]사양조정!#REF!,[2]사양조정!$C$11,[2]사양조정!$D$11,[2]사양조정!$E$11,[2]사양조정!$F$11</definedName>
    <definedName name="_a1Z" localSheetId="6">[2]사양조정!#REF!,[2]사양조정!$C$11,[2]사양조정!$D$11,[2]사양조정!$E$11,[2]사양조정!$F$11</definedName>
    <definedName name="_a1Z" localSheetId="4">[2]사양조정!#REF!,[2]사양조정!$C$11,[2]사양조정!$D$11,[2]사양조정!$E$11,[2]사양조정!$F$11</definedName>
    <definedName name="_a1Z" localSheetId="2">[2]사양조정!#REF!,[2]사양조정!$C$11,[2]사양조정!$D$11,[2]사양조정!$E$11,[2]사양조정!$F$11</definedName>
    <definedName name="_a1Z" localSheetId="1">[2]사양조정!#REF!,[2]사양조정!$C$11,[2]사양조정!$D$11,[2]사양조정!$E$11,[2]사양조정!$F$11</definedName>
    <definedName name="_a1Z" localSheetId="3">[2]사양조정!#REF!,[2]사양조정!$C$11,[2]사양조정!$D$11,[2]사양조정!$E$11,[2]사양조정!$F$11</definedName>
    <definedName name="_a1Z">[2]사양조정!#REF!,[2]사양조정!$C$11,[2]사양조정!$D$11,[2]사양조정!$E$11,[2]사양조정!$F$11</definedName>
    <definedName name="_a2Z">[2]사양조정!$G$11,[2]사양조정!$H$11,[2]사양조정!$I$11,[2]사양조정!$J$11,[2]사양조정!$K$11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Butt_press">[3]!Butt_press</definedName>
    <definedName name="clear">[3]!clear</definedName>
    <definedName name="CoAc_?I?C?o">'[4]AeCO SPL'!$A$4:$Y$2798</definedName>
    <definedName name="CoAc_?I·?C°?o">'[5]AeCO SPL'!$A$4:$Y$2798</definedName>
    <definedName name="DATA2">#N/A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hering">[6]!gethering</definedName>
    <definedName name="goto_managemant">[6]!goto_managemant</definedName>
    <definedName name="Goto_manual">[3]!Goto_manual</definedName>
    <definedName name="ID">[3]!ID</definedName>
    <definedName name="IE">[1]!IE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ove">[3]!move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0" hidden="1">{#N/A,#N/A,TRUE,"일정"}</definedName>
    <definedName name="tt" localSheetId="5" hidden="1">{#N/A,#N/A,TRUE,"일정"}</definedName>
    <definedName name="tt" localSheetId="6" hidden="1">{#N/A,#N/A,TRUE,"일정"}</definedName>
    <definedName name="tt" localSheetId="4" hidden="1">{#N/A,#N/A,TRUE,"일정"}</definedName>
    <definedName name="tt" localSheetId="2" hidden="1">{#N/A,#N/A,TRUE,"일정"}</definedName>
    <definedName name="tt" localSheetId="1" hidden="1">{#N/A,#N/A,TRUE,"일정"}</definedName>
    <definedName name="tt" localSheetId="3" hidden="1">{#N/A,#N/A,TRUE,"일정"}</definedName>
    <definedName name="tt" hidden="1">{#N/A,#N/A,TRUE,"일정"}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localSheetId="5" hidden="1">{#N/A,#N/A,TRUE,"일정"}</definedName>
    <definedName name="wrn.주간._.보고." localSheetId="6" hidden="1">{#N/A,#N/A,TRUE,"일정"}</definedName>
    <definedName name="wrn.주간._.보고." localSheetId="4" hidden="1">{#N/A,#N/A,TRUE,"일정"}</definedName>
    <definedName name="wrn.주간._.보고." localSheetId="2" hidden="1">{#N/A,#N/A,TRUE,"일정"}</definedName>
    <definedName name="wrn.주간._.보고." localSheetId="1" hidden="1">{#N/A,#N/A,TRUE,"일정"}</definedName>
    <definedName name="wrn.주간._.보고." localSheetId="3" hidden="1">{#N/A,#N/A,TRUE,"일정"}</definedName>
    <definedName name="wrn.주간._.보고." hidden="1">{#N/A,#N/A,TRUE,"일정"}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 hidden="1">{#N/A,#N/A,TRUE,"일정"}</definedName>
    <definedName name="WWWW" localSheetId="5" hidden="1">{#N/A,#N/A,TRUE,"일정"}</definedName>
    <definedName name="WWWW" localSheetId="6" hidden="1">{#N/A,#N/A,TRUE,"일정"}</definedName>
    <definedName name="WWWW" localSheetId="4" hidden="1">{#N/A,#N/A,TRUE,"일정"}</definedName>
    <definedName name="WWWW" localSheetId="2" hidden="1">{#N/A,#N/A,TRUE,"일정"}</definedName>
    <definedName name="WWWW" localSheetId="1" hidden="1">{#N/A,#N/A,TRUE,"일정"}</definedName>
    <definedName name="WWWW" localSheetId="3" hidden="1">{#N/A,#N/A,TRUE,"일정"}</definedName>
    <definedName name="WWWW" hidden="1">{#N/A,#N/A,TRUE,"일정"}</definedName>
    <definedName name="_xlnm.Database" localSheetId="7">#REF!</definedName>
    <definedName name="_xlnm.Database" localSheetId="0">#REF!</definedName>
    <definedName name="_xlnm.Database" localSheetId="5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ввав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ыв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Print_Area" localSheetId="5">'Анализ-2020г. 1-пол-е'!$A$1:$I$85</definedName>
    <definedName name="Пояс.зап9ме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대우개발기초">[1]!대우개발기초</definedName>
    <definedName name="대우개발변동">[1]!대우개발변동</definedName>
    <definedName name="대우자동차기초">[1]!대우자동차기초</definedName>
    <definedName name="대우자동차변동">[1]!대우자동차변동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동MACRO.매출총이익율구하기MACRO">[1]!이동MACRO.매출총이익율구하기MACRO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기화면가기">[1]!초기화면가기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5725" iterate="1"/>
</workbook>
</file>

<file path=xl/calcChain.xml><?xml version="1.0" encoding="utf-8"?>
<calcChain xmlns="http://schemas.openxmlformats.org/spreadsheetml/2006/main">
  <c r="H21" i="1"/>
  <c r="H20"/>
  <c r="H19"/>
  <c r="H18"/>
  <c r="F18"/>
  <c r="H17"/>
  <c r="F17"/>
  <c r="H16"/>
  <c r="F16"/>
  <c r="H15"/>
  <c r="F15"/>
  <c r="H14"/>
  <c r="F14"/>
  <c r="H11"/>
  <c r="H10"/>
  <c r="H8"/>
  <c r="F8"/>
  <c r="H6"/>
  <c r="F6"/>
  <c r="H13" i="4"/>
  <c r="F13"/>
  <c r="H12"/>
  <c r="F12"/>
  <c r="H11"/>
  <c r="F11"/>
  <c r="H9"/>
  <c r="F9"/>
  <c r="H8"/>
  <c r="F8"/>
  <c r="D19" i="5"/>
  <c r="C19"/>
  <c r="B19"/>
  <c r="D13"/>
  <c r="C13"/>
  <c r="B13"/>
  <c r="D12"/>
  <c r="D18" s="1"/>
  <c r="D23" s="1"/>
  <c r="C12"/>
  <c r="C18" s="1"/>
  <c r="C23" s="1"/>
  <c r="B12"/>
  <c r="B18" s="1"/>
  <c r="B23" s="1"/>
  <c r="C43" i="6"/>
  <c r="C39"/>
  <c r="C32"/>
  <c r="B32"/>
  <c r="C27"/>
  <c r="B27"/>
  <c r="C15"/>
  <c r="B15"/>
  <c r="C7"/>
  <c r="B7"/>
  <c r="C6"/>
  <c r="B6"/>
  <c r="E25" i="7"/>
  <c r="E22"/>
  <c r="E21"/>
  <c r="E17"/>
  <c r="E16"/>
  <c r="E14"/>
  <c r="E13"/>
  <c r="E12"/>
  <c r="E11"/>
  <c r="D10"/>
  <c r="E10" s="1"/>
  <c r="C10"/>
  <c r="D9"/>
  <c r="D15" s="1"/>
  <c r="C9"/>
  <c r="C15" s="1"/>
  <c r="C18" s="1"/>
  <c r="C20" s="1"/>
  <c r="E8"/>
  <c r="E7"/>
  <c r="D17" i="8"/>
  <c r="C17"/>
  <c r="B11"/>
  <c r="B17" s="1"/>
  <c r="B27" i="5" l="1"/>
  <c r="B25"/>
  <c r="B26" s="1"/>
  <c r="D27"/>
  <c r="D25"/>
  <c r="D26" s="1"/>
  <c r="C27"/>
  <c r="C25"/>
  <c r="C26" s="1"/>
  <c r="C23" i="7"/>
  <c r="C24" s="1"/>
  <c r="C26" s="1"/>
  <c r="D18"/>
  <c r="E15"/>
  <c r="E9"/>
  <c r="D20" l="1"/>
  <c r="E18"/>
  <c r="D23" l="1"/>
  <c r="E20"/>
  <c r="D24" l="1"/>
  <c r="E23"/>
  <c r="E24" l="1"/>
  <c r="D26"/>
  <c r="E26" s="1"/>
</calcChain>
</file>

<file path=xl/sharedStrings.xml><?xml version="1.0" encoding="utf-8"?>
<sst xmlns="http://schemas.openxmlformats.org/spreadsheetml/2006/main" count="332" uniqueCount="285">
  <si>
    <t>Юсуфжанова Ё.</t>
  </si>
  <si>
    <t xml:space="preserve">            Начальник отд.СПРБ</t>
  </si>
  <si>
    <t>Буриев А.</t>
  </si>
  <si>
    <t xml:space="preserve">          Председатель Правления </t>
  </si>
  <si>
    <t>тыс. сум</t>
  </si>
  <si>
    <t>Средняя зарплата на 1-го работающего</t>
  </si>
  <si>
    <t xml:space="preserve">  Фонд оплаты труда</t>
  </si>
  <si>
    <t>%</t>
  </si>
  <si>
    <t xml:space="preserve">  Рентабельность</t>
  </si>
  <si>
    <t xml:space="preserve">  Прибыль</t>
  </si>
  <si>
    <t xml:space="preserve">ТНП в рознич.ценах </t>
  </si>
  <si>
    <t>тыс. м2</t>
  </si>
  <si>
    <t xml:space="preserve">  - стекло строит.в физ. исч.</t>
  </si>
  <si>
    <t xml:space="preserve">     "</t>
  </si>
  <si>
    <t xml:space="preserve">  - стеклобутылка физ.исч.</t>
  </si>
  <si>
    <t xml:space="preserve">  - стеклобанка физ. исч.</t>
  </si>
  <si>
    <t xml:space="preserve">  Выпуск продукции в</t>
  </si>
  <si>
    <t>Производительность труда</t>
  </si>
  <si>
    <t xml:space="preserve">  в т.ч. ППП</t>
  </si>
  <si>
    <t>чел.</t>
  </si>
  <si>
    <t xml:space="preserve">  Численность - всего</t>
  </si>
  <si>
    <t xml:space="preserve">  сопоставимых ценах</t>
  </si>
  <si>
    <t xml:space="preserve">  Объём товарной продукции в</t>
  </si>
  <si>
    <t xml:space="preserve">  действующих ценах</t>
  </si>
  <si>
    <t xml:space="preserve">     %</t>
  </si>
  <si>
    <t>Факт</t>
  </si>
  <si>
    <t>План</t>
  </si>
  <si>
    <t xml:space="preserve">   Показатели</t>
  </si>
  <si>
    <t xml:space="preserve">  №</t>
  </si>
  <si>
    <t>Темп роста %</t>
  </si>
  <si>
    <t>2019 год факт</t>
  </si>
  <si>
    <t>Ед.изм.</t>
  </si>
  <si>
    <t xml:space="preserve">                                               </t>
  </si>
  <si>
    <t xml:space="preserve">           </t>
  </si>
  <si>
    <t xml:space="preserve"> </t>
  </si>
  <si>
    <t>Выполнение бизнес-плана по основным технико-экономическим показателям</t>
  </si>
  <si>
    <t xml:space="preserve">                 Начальник ПЭО                                            Юсуфжанова Ё.</t>
  </si>
  <si>
    <t>Председатель Правления                          Буриев А.</t>
  </si>
  <si>
    <t xml:space="preserve"> -</t>
  </si>
  <si>
    <t xml:space="preserve"> - ўсиш суръати</t>
  </si>
  <si>
    <t>Просроченной дебиторской задолженности не имеется.</t>
  </si>
  <si>
    <t>Рентабельность</t>
  </si>
  <si>
    <t>Чистая прибыль составляет</t>
  </si>
  <si>
    <t>Себестоимость выпускаемой продукции</t>
  </si>
  <si>
    <t xml:space="preserve"> - темп роста</t>
  </si>
  <si>
    <t xml:space="preserve"> - стекло в физ.исч.</t>
  </si>
  <si>
    <t xml:space="preserve"> - стеклобутылка</t>
  </si>
  <si>
    <t xml:space="preserve"> - стеклобанка в физ. исч.</t>
  </si>
  <si>
    <t xml:space="preserve">      Объем выпуска стеклопродукции в натуральном выражении</t>
  </si>
  <si>
    <t xml:space="preserve">   в сопоставимых ценах</t>
  </si>
  <si>
    <t xml:space="preserve"> - Объем товарной продукции</t>
  </si>
  <si>
    <t xml:space="preserve">   в действующих ценах</t>
  </si>
  <si>
    <t>Выполнение технико -экономических показателей по АО "Кварц":</t>
  </si>
  <si>
    <t>Пояснительная записка</t>
  </si>
  <si>
    <t>Начальник отдела СПРБ                                                               Юсуфжанова Ё.</t>
  </si>
  <si>
    <t>Главный бухгалтер                                                                        Исабоев А.</t>
  </si>
  <si>
    <t>Председатель правления                                                              Буриев А.</t>
  </si>
  <si>
    <t>основным и дополнительным ключевым показателям эффективности  признается средним.</t>
  </si>
  <si>
    <t xml:space="preserve">      Согласно  п.27   ПКМ   РУз    № 207,   эффективность   деятельности   предприятия  по  </t>
  </si>
  <si>
    <t xml:space="preserve">основные    и    дополнительные   ключевые   показатели   эффективности.   В  результате </t>
  </si>
  <si>
    <t xml:space="preserve">с долей государства" в  АО  "Кварц"  разработано  положение,  в  котором  предусмотрены </t>
  </si>
  <si>
    <t>эффективности  деятельности  акционерных  обществ  и  других хозяйствующих субъектов</t>
  </si>
  <si>
    <t xml:space="preserve">     Во  исполнении   ПКМ  Руз   № 207  от   28.07.2015 г.  " О  внедрении  критериев  оценки </t>
  </si>
  <si>
    <t>авансовые платежи по налогам и сборам в бюджет,</t>
  </si>
  <si>
    <t xml:space="preserve">              5. Финансовое состояние.</t>
  </si>
  <si>
    <t xml:space="preserve">         За  отчетный  период  получено положительное сальдо от финансовой деятельности  </t>
  </si>
  <si>
    <r>
      <t xml:space="preserve">            </t>
    </r>
    <r>
      <rPr>
        <b/>
        <sz val="12"/>
        <color indexed="8"/>
        <rFont val="Arial Cyr"/>
        <charset val="204"/>
      </rPr>
      <t xml:space="preserve">  4. Эконо</t>
    </r>
    <r>
      <rPr>
        <b/>
        <sz val="12"/>
        <rFont val="Arial Cyr"/>
        <charset val="204"/>
      </rPr>
      <t>мические показатели производства.</t>
    </r>
  </si>
  <si>
    <t xml:space="preserve">              3. Реализация готовой продукции</t>
  </si>
  <si>
    <t>реализации   продукции.   Задание    по   производству  товаров  народного   потребления</t>
  </si>
  <si>
    <t xml:space="preserve">              2. Производство товаров народного потребления.</t>
  </si>
  <si>
    <t xml:space="preserve">              1. Выполнение плана производства.</t>
  </si>
  <si>
    <t xml:space="preserve"> Анализ производственно-хозяйственной деятельности</t>
  </si>
  <si>
    <t xml:space="preserve">                              БРСР бўлими бошлиғи                                                                              Юсуфжанова Ё.</t>
  </si>
  <si>
    <t xml:space="preserve">                              Бошқарув Раиси                                                                                       Буриев А.</t>
  </si>
  <si>
    <t xml:space="preserve">  - стекло в физ.исч.     </t>
  </si>
  <si>
    <t>"</t>
  </si>
  <si>
    <t xml:space="preserve">  - стеклобутылка        </t>
  </si>
  <si>
    <t xml:space="preserve">   "</t>
  </si>
  <si>
    <t xml:space="preserve">  - стеклобанка в усл.исч.        </t>
  </si>
  <si>
    <t xml:space="preserve">  Выпуск продукции в номенклатуре:</t>
  </si>
  <si>
    <t xml:space="preserve"> "</t>
  </si>
  <si>
    <t>Объём ТП в сопоставимых ценах</t>
  </si>
  <si>
    <t>млн.сум</t>
  </si>
  <si>
    <t xml:space="preserve">Объём ТП в действующих ценах </t>
  </si>
  <si>
    <t>% выполнения прогноза</t>
  </si>
  <si>
    <t>Темп роста</t>
  </si>
  <si>
    <t>2019 год</t>
  </si>
  <si>
    <t>Выполнение  основных показателей бизнес плана</t>
  </si>
  <si>
    <t xml:space="preserve">                      Начальник  ПЭО                                                           Юсуфжанова Ё.</t>
  </si>
  <si>
    <t xml:space="preserve">                      Главный бухгалтер                                                        Исабаев А.</t>
  </si>
  <si>
    <t xml:space="preserve">                      Председатель  правления                                                Буриев А.</t>
  </si>
  <si>
    <t>Чистая  прибыль</t>
  </si>
  <si>
    <t>Прочие налоги</t>
  </si>
  <si>
    <t>налог на прибыль</t>
  </si>
  <si>
    <t>Налогооблагаемая прибыль</t>
  </si>
  <si>
    <t>Расходы включаемые в налогооблагаемую базу и исключаемые из него</t>
  </si>
  <si>
    <t>общ фин результ до упл налогов</t>
  </si>
  <si>
    <t>Расходы по финансовой деятельности</t>
  </si>
  <si>
    <t>Доходы от валютных курсовых разниц</t>
  </si>
  <si>
    <t>Доходы в виде процентов</t>
  </si>
  <si>
    <t>Доходы и расходы финансовой деят</t>
  </si>
  <si>
    <t>Финансовый результ от осн деят</t>
  </si>
  <si>
    <t>Прочие доходы от основной деят.</t>
  </si>
  <si>
    <t>Прочие операционные   расходы</t>
  </si>
  <si>
    <t>Административные расходы</t>
  </si>
  <si>
    <t>Расходы на реализацию</t>
  </si>
  <si>
    <t>Расходы периода  В.т.ч.</t>
  </si>
  <si>
    <t>Валовый финансовый результ</t>
  </si>
  <si>
    <t>Произв. Себестоим. Продукции</t>
  </si>
  <si>
    <t>Чистая выручка c учётом биржевых цен</t>
  </si>
  <si>
    <t>План на 2020 год</t>
  </si>
  <si>
    <t>Наименование показателей</t>
  </si>
  <si>
    <t xml:space="preserve"> Финансовые результаты</t>
  </si>
  <si>
    <t xml:space="preserve">                                     Начальник отдела СПРБ                                       </t>
  </si>
  <si>
    <t xml:space="preserve">                                     Главный бухгалтер</t>
  </si>
  <si>
    <t xml:space="preserve">                                     Председатель правления                    </t>
  </si>
  <si>
    <t>Другие операционные расходы</t>
  </si>
  <si>
    <t>Услуги банка</t>
  </si>
  <si>
    <t>Расходы соцстраховании</t>
  </si>
  <si>
    <t>Расходы на подготовку кадров</t>
  </si>
  <si>
    <t>Спонсорская помощь</t>
  </si>
  <si>
    <t>Отчисления на соц.страх</t>
  </si>
  <si>
    <t>Единовременные премии</t>
  </si>
  <si>
    <t>Денежные вознаг. к знамен. датам</t>
  </si>
  <si>
    <t>Гостиница в г. Ташкенте, общежитие, з.о."Чодак"</t>
  </si>
  <si>
    <t xml:space="preserve">       Зеленхоз</t>
  </si>
  <si>
    <t>в т.ч.ЛОЦ</t>
  </si>
  <si>
    <t>Содержание непроизв.хоз-в</t>
  </si>
  <si>
    <t>Другие налоги</t>
  </si>
  <si>
    <t>Налог на потребление воды</t>
  </si>
  <si>
    <t>Земельный налог</t>
  </si>
  <si>
    <t>Налог на имущество</t>
  </si>
  <si>
    <t>Другие расходы</t>
  </si>
  <si>
    <t xml:space="preserve">Услуги вспомогательных цехов </t>
  </si>
  <si>
    <t>Расходы на аренды здании</t>
  </si>
  <si>
    <t>Коммунальные услуги</t>
  </si>
  <si>
    <t>Канцелярские товары</t>
  </si>
  <si>
    <t>Расходы на содержание служебных машин</t>
  </si>
  <si>
    <t>Фонды на вышестоящие организации</t>
  </si>
  <si>
    <t>Амортизация</t>
  </si>
  <si>
    <t>Заработная плата Наблюдательному совету</t>
  </si>
  <si>
    <t>Расходы на соц.страхованию</t>
  </si>
  <si>
    <t>Расходы заработной платы</t>
  </si>
  <si>
    <t xml:space="preserve">Управленческие расходы </t>
  </si>
  <si>
    <t>Другие расходы реализации</t>
  </si>
  <si>
    <t>Выполненные работы и услуги</t>
  </si>
  <si>
    <t>Материалы</t>
  </si>
  <si>
    <t>Расходы соц.страховании</t>
  </si>
  <si>
    <t xml:space="preserve">Расходы Реализации </t>
  </si>
  <si>
    <t>Итого расходы периода:</t>
  </si>
  <si>
    <t>По бизнес плану</t>
  </si>
  <si>
    <t>Наименование</t>
  </si>
  <si>
    <t xml:space="preserve">                        БРСР бўлими бошлиғи                                                                  Юсуфжанова Ё.</t>
  </si>
  <si>
    <t xml:space="preserve">                        Бош бухгалтер                                                                              Исабоев А.</t>
  </si>
  <si>
    <t>Чистая прибыль</t>
  </si>
  <si>
    <t>Налог на доходы(прибыль)</t>
  </si>
  <si>
    <t>Расходы исключаемые из налогооблагаемой базы</t>
  </si>
  <si>
    <t>Расходы включаемые в налогооблагаемую базу</t>
  </si>
  <si>
    <t>Прибыль до уплаты налога на доходы(прибыль)</t>
  </si>
  <si>
    <t>Чрезвычайные прибыли и убытки</t>
  </si>
  <si>
    <t xml:space="preserve">Прибыль от общехозяйственной деятельности </t>
  </si>
  <si>
    <t>Доходы от финансовой деятельности</t>
  </si>
  <si>
    <t>Прибыль от основной деятельности</t>
  </si>
  <si>
    <t>Прочие доходы от основной деятельности</t>
  </si>
  <si>
    <t>Прочие операционные расходы и убытки.</t>
  </si>
  <si>
    <t xml:space="preserve"> 4.3</t>
  </si>
  <si>
    <t>Расходы по управлению(административные расходы)</t>
  </si>
  <si>
    <t xml:space="preserve"> 4.2</t>
  </si>
  <si>
    <t>Расходы по реализации продукции</t>
  </si>
  <si>
    <t xml:space="preserve"> 4.1</t>
  </si>
  <si>
    <t xml:space="preserve">Расходы периода - всего в т.ч.:    </t>
  </si>
  <si>
    <t>Валовая прибыль от реализации продукции всего по предприятию</t>
  </si>
  <si>
    <t>Производственная с/сть реализованной продукции (работ.услуг)</t>
  </si>
  <si>
    <t>Чистая выручка от реализации продукции (работ,услуг)</t>
  </si>
  <si>
    <t>разница</t>
  </si>
  <si>
    <t xml:space="preserve">№ </t>
  </si>
  <si>
    <t>в тыс сумах</t>
  </si>
  <si>
    <t>основных финансовых показателях  деятельности АО"Кварц".</t>
  </si>
  <si>
    <t>Сравнительная таблица</t>
  </si>
  <si>
    <t xml:space="preserve">                                         Начальник  ПЭО                                                         Юсуфжанова Ё.</t>
  </si>
  <si>
    <t xml:space="preserve">                                         Главный бухгалтер                                                       Исабоев А.</t>
  </si>
  <si>
    <t>Итого</t>
  </si>
  <si>
    <t xml:space="preserve">          амортизация</t>
  </si>
  <si>
    <t>в т.ч резерв на холод.ремонт</t>
  </si>
  <si>
    <t>Накладные расходы всего:</t>
  </si>
  <si>
    <t>Косвенные затраты на труд</t>
  </si>
  <si>
    <t>Косвенные затраты на материалы</t>
  </si>
  <si>
    <t>Отчисление на соц страхован</t>
  </si>
  <si>
    <t xml:space="preserve">Заработная плата </t>
  </si>
  <si>
    <t>Топливо и энергия</t>
  </si>
  <si>
    <t>Сырье и материалы</t>
  </si>
  <si>
    <t xml:space="preserve"> План на 2020 год</t>
  </si>
  <si>
    <t xml:space="preserve">Анализ себестоимости проукции АО "Кварц" </t>
  </si>
  <si>
    <t xml:space="preserve">           Выпуск  стеклопродукции  производится исходя из потребности</t>
  </si>
  <si>
    <t xml:space="preserve">  рынка согласно заключенных договоров по спросу покупателя.</t>
  </si>
  <si>
    <t>млн.шт</t>
  </si>
  <si>
    <t>тыс. шт</t>
  </si>
  <si>
    <t xml:space="preserve">   тыс. шт</t>
  </si>
  <si>
    <t>1-полугодие  2020 год</t>
  </si>
  <si>
    <t xml:space="preserve"> 1-полугодие 2020 год</t>
  </si>
  <si>
    <t>Расходы периода в АО "Кварц" по 1-полугодие 2020 год</t>
  </si>
  <si>
    <t>1-полугодие 2020 год</t>
  </si>
  <si>
    <t xml:space="preserve">1-полугодие 2019 год           </t>
  </si>
  <si>
    <t xml:space="preserve">1-полугодие 2020 год                   </t>
  </si>
  <si>
    <t>1-полугодие</t>
  </si>
  <si>
    <t xml:space="preserve">I-полугодие 2020  год  </t>
  </si>
  <si>
    <t xml:space="preserve"> за I-полугодие 2020 год в АО "Кварц"</t>
  </si>
  <si>
    <t>по АО "Кварц"  на  1-полугодие 2020 г.</t>
  </si>
  <si>
    <t>на 1-полугодие  2020 год по АО "Кварц"</t>
  </si>
  <si>
    <t xml:space="preserve">                                   АО "Кварц" за 1-полугодие 2020 года</t>
  </si>
  <si>
    <t xml:space="preserve">            Акционерным  обществом  "Кварц"  за  1-полугодие 2020 года  произведено товарной </t>
  </si>
  <si>
    <t xml:space="preserve">продукции в действующих  ценах  на 120 674,9 млн.сум или 103,8  % от  прогнозируемого  </t>
  </si>
  <si>
    <t>объёма, при  этом  темп  роста  объема  производства к прошлому году составил 89,5 %.</t>
  </si>
  <si>
    <t xml:space="preserve">В   сопоставимых    ценах  выпуск    товарной   продукции   составила 112 816,096  млн.сум, </t>
  </si>
  <si>
    <t>88,1  % к соответствующему  периоду прошлого года.</t>
  </si>
  <si>
    <t xml:space="preserve">           За 1-полугодие 2020 год  предприятием реализовано товаров народного  потребления    </t>
  </si>
  <si>
    <t xml:space="preserve">выполнено 420,5%, темп роста к прошлому году составил в 7,7 раз.бол. </t>
  </si>
  <si>
    <t xml:space="preserve">         За 1-полугодие 2020 год  реализовано потребителям: </t>
  </si>
  <si>
    <t>Стеклобанок  в усл. 0,5 л исч.        -          91,132  млн.шт. на сумму  33 932 млн.сум</t>
  </si>
  <si>
    <t xml:space="preserve">                     в физ.исч.                  -        23 696 млн.шт</t>
  </si>
  <si>
    <t>Стеклобутылок в усл. 0,5 л исч.    -           22,445 млн.шт. на сумму  20 070  млн.сум</t>
  </si>
  <si>
    <t xml:space="preserve">                      в физ.исч.                  -       27,550 млн.шт</t>
  </si>
  <si>
    <t>Стекла листового в усл.2 мм исч.всего:  -  5 670,5 т.м2   на  сумму   58 452   млн.сум</t>
  </si>
  <si>
    <t xml:space="preserve">                      в физ.исч.                        -   3 201,2 т.м2 </t>
  </si>
  <si>
    <t xml:space="preserve">         Остатки готовой продукции на 01.07.2020 года составили:</t>
  </si>
  <si>
    <r>
      <t xml:space="preserve">Стеклобанок  в усл. 0,5 л исч.        -       48 099 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млн.шт. на сумму 21 656,303 млн.сум</t>
    </r>
  </si>
  <si>
    <t xml:space="preserve">                     в физ.исч.                  -       25 081 млн.шт</t>
  </si>
  <si>
    <t>Стеклобутылок в усл. 0,5 л исч.      -       12 115 млн.шт. на сумму   10 613,977 млн.сум</t>
  </si>
  <si>
    <t xml:space="preserve">                     в физ.исч.                  -      13,035 млн.шт</t>
  </si>
  <si>
    <t>Стекла листового в усл.2 мм исч.всего:   -  759,55 т.м2  на сумму   6 960,427 млн.сум</t>
  </si>
  <si>
    <t xml:space="preserve">                     в физ.исч.                  -          405,65,2 т.м2</t>
  </si>
  <si>
    <t>За 1-полугодие 2020 год на экспорт отгружено 1 155 тыс.долл.США, из них:</t>
  </si>
  <si>
    <t>Стеклобанок в физ.исч.  -  2,839 тыс. шт. на  сумму  466,29 тыс.долл.США</t>
  </si>
  <si>
    <t xml:space="preserve">Стекло листовое в физ.исч. - 57,86 т.м2, на сумму 144,84 тыс.долл.США </t>
  </si>
  <si>
    <t xml:space="preserve"> готовый бетон   - 28 76,1 тн.  на сумму 543,91 тыс.долл.США </t>
  </si>
  <si>
    <t xml:space="preserve">        За  1-полугодие 2020  года  акционерным  обществом "Кварц" произведено продукции  в </t>
  </si>
  <si>
    <t xml:space="preserve">действующих  ценах  на   сумму 120 674,951   млн.сум,   производственная  себестоимость  </t>
  </si>
  <si>
    <t xml:space="preserve">выпущенной продукции    составила    96 863,034   млн .сум.   На  производство 1000 сум </t>
  </si>
  <si>
    <t xml:space="preserve">товарной продукции   затрачено    802,7   сум,   общая   рентабельность   произведенной   </t>
  </si>
  <si>
    <t xml:space="preserve">продукции составила 2,2 %. </t>
  </si>
  <si>
    <t xml:space="preserve">      Чистая выручка  от  реализации  продукции  составила  119 428,392  млн.сум, получено</t>
  </si>
  <si>
    <t>прибыли  до  уплаты  налогов 12 029,524 млн.сум,  после уплаты налогов чистая прибы</t>
  </si>
  <si>
    <t>составила 10 035,17  млн.сум.  Рентабельность  реализованной   продукции  по  валовой</t>
  </si>
  <si>
    <t xml:space="preserve">прибыли   составила  24,0 %, рентабельность по чистой прибыли составила 8,4%. </t>
  </si>
  <si>
    <t xml:space="preserve">        Расходы периода составили 21 406,794 млн.сум, в том числе:</t>
  </si>
  <si>
    <t>расходы по реализации                             5 175,638 млн.сум</t>
  </si>
  <si>
    <t>расходы по управлению                          6 841,811 млн.сум</t>
  </si>
  <si>
    <t>прочие операционные расходы                9 389,345  млн.сум</t>
  </si>
  <si>
    <t>деятельности. Расходы    по    финансовой    деятельности  составили  32 303,527  млн.сум.</t>
  </si>
  <si>
    <t>Доходы от финансовой деятельности - 36 470,442 млн.сум, в том  числе от доходов  в  виде</t>
  </si>
  <si>
    <t>процентов - 406,588  млн.сум.</t>
  </si>
  <si>
    <t xml:space="preserve">         По состоянию   на   01. 07. 20 г.  Дебиторская   задолженность  составила  403 243,501</t>
  </si>
  <si>
    <t>млн. сум, в   том  числе    задолженность   покупателей   и   заказчиков    15 372,366  млн.сум</t>
  </si>
  <si>
    <t xml:space="preserve">авансы  выданные  поставщикам  и подрядчикам             -                       376 178,271 млн.сум  </t>
  </si>
  <si>
    <t>1 927,147 млн.сум</t>
  </si>
  <si>
    <t xml:space="preserve">в гос. целевые  фонды  и  по страхованию                        -                    58,142   млн.сум </t>
  </si>
  <si>
    <t>прочие  дебиторские    задолженности                             -                      9 707,575  млн.сум</t>
  </si>
  <si>
    <t xml:space="preserve">         Кредиторская    задолженность    на    01. 07. 20 г.    составила      60 074,122 млн.сум,</t>
  </si>
  <si>
    <t>в том  числе  задолженность  поставщикам  и  подрядчикам     -              18 327,543  млн.сум</t>
  </si>
  <si>
    <t xml:space="preserve">полученные авансы                                                      -                          5 171,015 млн.сум  </t>
  </si>
  <si>
    <t xml:space="preserve">задолженность по платежам в бюджет                         -                            5 270,456  млн.сум                   </t>
  </si>
  <si>
    <t xml:space="preserve">задолженность по оплате труда                                     -                            2 675,260 млн.сум </t>
  </si>
  <si>
    <t>короткосрочные банковские кредиты                       -                                14 747,409 млн.сум</t>
  </si>
  <si>
    <t>прочие кредиторские задолженности                        -                               13 882,439 млн.сум</t>
  </si>
  <si>
    <t xml:space="preserve">проведенных   расчетов,   по   итогам   2-квартала 2020     года      интегральный     коэффициент </t>
  </si>
  <si>
    <t xml:space="preserve">основных  ключевых    показателей   эффективности    составил  48,9 %.   Интегральный    </t>
  </si>
  <si>
    <t>коэффициент дополнительных  ключевых  показателей  эффективности  составил 112,9 %.</t>
  </si>
  <si>
    <t>по итогам 1-полугодие 2020 года  по  АО "Кварц".</t>
  </si>
  <si>
    <t>120 674 951 тыс сум</t>
  </si>
  <si>
    <t>112 816 096  тыс сум</t>
  </si>
  <si>
    <t>26,229 млн.шт.</t>
  </si>
  <si>
    <t>34,842 млн.шт.</t>
  </si>
  <si>
    <t>3 391,4 тыс м2</t>
  </si>
  <si>
    <t>96 663 034 тыс сум</t>
  </si>
  <si>
    <t>10 035 170 тыс сум</t>
  </si>
  <si>
    <r>
      <t xml:space="preserve"> Численность работающих на АО"Кварц" на 01.07.2020 года -</t>
    </r>
    <r>
      <rPr>
        <b/>
        <i/>
        <sz val="13"/>
        <rFont val="Times New Roman"/>
        <family val="1"/>
        <charset val="204"/>
      </rPr>
      <t>2 267 человек</t>
    </r>
  </si>
  <si>
    <r>
      <t>в том числе ППП -</t>
    </r>
    <r>
      <rPr>
        <b/>
        <i/>
        <sz val="13"/>
        <rFont val="Times New Roman"/>
        <family val="1"/>
        <charset val="204"/>
      </rPr>
      <t>2 115 человек</t>
    </r>
  </si>
  <si>
    <r>
      <t xml:space="preserve">Среднемесячная заработная плата                                       -   </t>
    </r>
    <r>
      <rPr>
        <b/>
        <i/>
        <sz val="13"/>
        <rFont val="Times New Roman"/>
        <family val="1"/>
        <charset val="204"/>
      </rPr>
      <t>2 271,8 тыс сум</t>
    </r>
  </si>
  <si>
    <r>
      <t>Фонд оплаты труда                                                  - 30 900 782</t>
    </r>
    <r>
      <rPr>
        <b/>
        <i/>
        <sz val="13"/>
        <rFont val="Times New Roman"/>
        <family val="1"/>
        <charset val="204"/>
      </rPr>
      <t xml:space="preserve"> тыс сум</t>
    </r>
  </si>
  <si>
    <r>
      <t xml:space="preserve">Дебиторская задолженность  на 01.07.2020                     -  </t>
    </r>
    <r>
      <rPr>
        <b/>
        <i/>
        <sz val="13"/>
        <color indexed="10"/>
        <rFont val="Times New Roman"/>
        <family val="1"/>
        <charset val="204"/>
      </rPr>
      <t>403 243,501</t>
    </r>
    <r>
      <rPr>
        <b/>
        <i/>
        <sz val="13"/>
        <rFont val="Times New Roman"/>
        <family val="1"/>
        <charset val="204"/>
      </rPr>
      <t xml:space="preserve"> млн.сум</t>
    </r>
  </si>
  <si>
    <r>
      <t>Кредиторская задолженность на                         - 60 074,122</t>
    </r>
    <r>
      <rPr>
        <b/>
        <i/>
        <sz val="13"/>
        <rFont val="Times New Roman"/>
        <family val="1"/>
        <charset val="204"/>
      </rPr>
      <t xml:space="preserve"> млн.сум</t>
    </r>
  </si>
  <si>
    <r>
      <t>Объем реализации в денежном выражении                      -      119 225 607т</t>
    </r>
    <r>
      <rPr>
        <b/>
        <i/>
        <sz val="13"/>
        <rFont val="Times New Roman"/>
        <family val="1"/>
        <charset val="204"/>
      </rPr>
      <t>ыс сум</t>
    </r>
  </si>
  <si>
    <t>темп роста                                                                                   - 101,8%</t>
  </si>
  <si>
    <t>Расходы бесплатного питание сотрудников</t>
  </si>
  <si>
    <t xml:space="preserve">на  сумму  22 706,427 млн.сум, что составляет 19 % от общего объема </t>
  </si>
</sst>
</file>

<file path=xl/styles.xml><?xml version="1.0" encoding="utf-8"?>
<styleSheet xmlns="http://schemas.openxmlformats.org/spreadsheetml/2006/main">
  <numFmts count="29">
    <numFmt numFmtId="164" formatCode="0.0"/>
    <numFmt numFmtId="165" formatCode="#,##0.0"/>
    <numFmt numFmtId="166" formatCode="_ &quot;\&quot;* #,##0_ ;_ &quot;\&quot;* \-#,##0_ ;_ &quot;\&quot;* &quot;-&quot;_ ;_ @_ 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  <numFmt numFmtId="169" formatCode="_-* #,##0.00_-;\-* #,##0.00_-;_-* &quot;-&quot;??_-;_-@_-"/>
    <numFmt numFmtId="170" formatCode="_ &quot;\&quot;* #,##0.00_ ;_ &quot;\&quot;* \-#,##0.00_ ;_ &quot;\&quot;* &quot;-&quot;??_ ;_ @_ "/>
    <numFmt numFmtId="171" formatCode="_ &quot;$&quot;* #,##0.00_ ;_ &quot;$&quot;* \-#,##0.00_ ;_ &quot;$&quot;* &quot;-&quot;??_ ;_ @_ "/>
    <numFmt numFmtId="172" formatCode="&quot;\&quot;#,##0.00;[Red]&quot;\&quot;\-#,##0.00"/>
    <numFmt numFmtId="173" formatCode="_ &quot;$&quot;* #,##0_ ;_ &quot;$&quot;* \-#,##0_ ;_ &quot;$&quot;* &quot;-&quot;_ ;_ @_ "/>
    <numFmt numFmtId="174" formatCode="_-&quot;\&quot;* #,##0.00_-;\-&quot;\&quot;* #,##0.00_-;_-&quot;\&quot;* &quot;-&quot;??_-;_-@_-"/>
    <numFmt numFmtId="175" formatCode="\$#,##0.00;\(\$#,##0.00\)"/>
    <numFmt numFmtId="176" formatCode="&quot;\&quot;#,##0;[Red]&quot;\&quot;\-#,##0"/>
    <numFmt numFmtId="177" formatCode="_ * #,##0_ ;_ * \-#,##0_ ;_ * &quot;-&quot;_ ;_ @_ "/>
    <numFmt numFmtId="178" formatCode="_ * #,##0.00_ ;_ * \-#,##0.00_ ;_ * &quot;-&quot;??_ ;_ @_ "/>
    <numFmt numFmtId="179" formatCode="#,##0.0;[Red]\-#,##0.0"/>
    <numFmt numFmtId="180" formatCode="_-* #,##0.00[$€-1]_-;\-* #,##0.00[$€-1]_-;_-* &quot;-&quot;??[$€-1]_-"/>
    <numFmt numFmtId="181" formatCode="_(* #,##0_);_(* \(#,##0\);_(* &quot;-&quot;_);_(@_)"/>
    <numFmt numFmtId="182" formatCode="_(* #,##0.00_);_(* \(#,##0.00\);_(* &quot;-&quot;??_);_(@_)"/>
    <numFmt numFmtId="183" formatCode="_-* #,##0.00_р_._-;\-* #,##0.00_р_._-;_-* &quot;-&quot;??_р_._-;_-@_-"/>
    <numFmt numFmtId="184" formatCode="_-* #,##0_-;&quot;\&quot;\!\-* #,##0_-;_-* &quot;-&quot;_-;_-@_-"/>
    <numFmt numFmtId="185" formatCode="_-* #,##0\ &quot;?&quot;_-;\-* #,##0\ &quot;?&quot;_-;_-* &quot;-&quot;\ &quot;?&quot;_-;_-@_-"/>
    <numFmt numFmtId="186" formatCode="_-* #,##0.00\ &quot;?&quot;_-;\-* #,##0.00\ &quot;?&quot;_-;_-* &quot;-&quot;??\ &quot;?&quot;_-;_-@_-"/>
    <numFmt numFmtId="187" formatCode="_-* #,##0\ _?._-;\-* #,##0\ _?._-;_-* &quot;-&quot;\ _?._-;_-@_-"/>
    <numFmt numFmtId="188" formatCode="_-* #,##0.00\ _?._-;\-* #,##0.00\ _?._-;_-* &quot;-&quot;??\ _?._-;_-@_-"/>
    <numFmt numFmtId="189" formatCode="0.0%"/>
    <numFmt numFmtId="190" formatCode="#,##0.000"/>
    <numFmt numFmtId="191" formatCode="#,##0.0_ ;[Red]\-#,##0.0\ "/>
    <numFmt numFmtId="192" formatCode="#,##0.000_ ;[Red]\-#,##0.000\ "/>
  </numFmts>
  <fonts count="10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8"/>
      <name val="Times New Roman"/>
      <family val="1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family val="1"/>
    </font>
    <font>
      <sz val="10"/>
      <name val="Arial Cyr"/>
      <family val="1"/>
      <charset val="204"/>
    </font>
    <font>
      <sz val="11"/>
      <name val="??o"/>
      <family val="3"/>
    </font>
    <font>
      <sz val="11"/>
      <name val="µ??o"/>
      <family val="3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4"/>
      <name val="¾©"/>
      <charset val="204"/>
    </font>
    <font>
      <sz val="14"/>
      <name val="?©"/>
      <charset val="204"/>
    </font>
    <font>
      <sz val="10"/>
      <name val="Arial"/>
      <family val="2"/>
      <charset val="204"/>
    </font>
    <font>
      <sz val="12"/>
      <name val="¾©"/>
      <charset val="204"/>
    </font>
    <font>
      <sz val="12"/>
      <name val="???A?"/>
      <family val="3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129"/>
    </font>
    <font>
      <sz val="12"/>
      <name val="¹UAAA¼"/>
      <family val="3"/>
      <charset val="129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?UAAA?"/>
      <family val="1"/>
    </font>
    <font>
      <sz val="11"/>
      <name val="굴림체"/>
      <family val="3"/>
      <charset val="129"/>
    </font>
    <font>
      <sz val="12"/>
      <name val="Times New Roman"/>
      <family val="1"/>
      <charset val="204"/>
    </font>
    <font>
      <b/>
      <sz val="12"/>
      <name val="Arial"/>
      <family val="2"/>
    </font>
    <font>
      <sz val="12"/>
      <name val="바탕체"/>
      <family val="1"/>
      <charset val="129"/>
    </font>
    <font>
      <sz val="12"/>
      <name val="№ЩЕБГј"/>
      <family val="1"/>
      <charset val="129"/>
    </font>
    <font>
      <sz val="12"/>
      <name val="굴림체"/>
      <family val="3"/>
      <charset val="129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ѕ’©"/>
      <family val="3"/>
      <charset val="129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36"/>
      <name val="Arial Cyr"/>
      <family val="2"/>
      <charset val="204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0"/>
      <name val="굴림체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Times New Roman Cyr"/>
      <family val="1"/>
      <charset val="204"/>
    </font>
    <font>
      <sz val="11"/>
      <name val="TimesET"/>
      <family val="1"/>
    </font>
    <font>
      <sz val="9"/>
      <name val="Times New Roman Cyr"/>
      <family val="1"/>
      <charset val="204"/>
    </font>
    <font>
      <i/>
      <sz val="13"/>
      <name val="Arial Cyr"/>
      <charset val="204"/>
    </font>
    <font>
      <i/>
      <sz val="13"/>
      <name val="Arial Cyr"/>
      <charset val="186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10"/>
      <name val="Times New Roman"/>
      <family val="1"/>
      <charset val="204"/>
    </font>
    <font>
      <b/>
      <i/>
      <sz val="13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2"/>
      <color indexed="8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sz val="12"/>
      <name val="Bodoni MT Black"/>
      <family val="1"/>
    </font>
    <font>
      <sz val="10"/>
      <name val="Bodoni MT Black"/>
      <family val="1"/>
    </font>
    <font>
      <b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b/>
      <sz val="8"/>
      <name val="Arial Narrow"/>
      <family val="2"/>
      <charset val="204"/>
    </font>
    <font>
      <sz val="8"/>
      <name val="Arial Cyr"/>
      <charset val="204"/>
    </font>
    <font>
      <sz val="11"/>
      <name val="Arial Narrow"/>
      <family val="2"/>
      <charset val="204"/>
    </font>
    <font>
      <sz val="14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186"/>
    </font>
    <font>
      <i/>
      <sz val="12"/>
      <name val="Arial Cyr"/>
      <charset val="186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09">
    <xf numFmtId="0" fontId="0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2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2" fillId="0" borderId="0"/>
    <xf numFmtId="0" fontId="17" fillId="0" borderId="0"/>
    <xf numFmtId="0" fontId="19" fillId="0" borderId="0" applyFont="0" applyFill="0" applyBorder="0" applyAlignment="0" applyProtection="0"/>
    <xf numFmtId="0" fontId="12" fillId="0" borderId="0"/>
    <xf numFmtId="0" fontId="19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0" fontId="1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0" borderId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30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38" fontId="22" fillId="2" borderId="3">
      <protection locked="0"/>
    </xf>
    <xf numFmtId="38" fontId="22" fillId="0" borderId="3"/>
    <xf numFmtId="38" fontId="44" fillId="0" borderId="3"/>
    <xf numFmtId="179" fontId="22" fillId="0" borderId="3"/>
    <xf numFmtId="0" fontId="44" fillId="0" borderId="3" applyNumberFormat="0">
      <alignment horizontal="center"/>
    </xf>
    <xf numFmtId="38" fontId="44" fillId="3" borderId="3" applyNumberFormat="0" applyFont="0" applyBorder="0" applyAlignment="0">
      <alignment horizontal="center"/>
    </xf>
    <xf numFmtId="0" fontId="45" fillId="0" borderId="3" applyNumberFormat="0"/>
    <xf numFmtId="0" fontId="44" fillId="0" borderId="3" applyNumberFormat="0"/>
    <xf numFmtId="0" fontId="45" fillId="0" borderId="3" applyNumberFormat="0">
      <alignment horizontal="right"/>
    </xf>
    <xf numFmtId="0" fontId="19" fillId="0" borderId="0" applyFont="0" applyFill="0" applyBorder="0" applyAlignment="0" applyProtection="0"/>
    <xf numFmtId="0" fontId="46" fillId="0" borderId="0"/>
    <xf numFmtId="0" fontId="31" fillId="0" borderId="0"/>
    <xf numFmtId="0" fontId="43" fillId="0" borderId="0"/>
    <xf numFmtId="0" fontId="47" fillId="0" borderId="0"/>
    <xf numFmtId="180" fontId="48" fillId="0" borderId="0" applyFont="0" applyFill="0" applyBorder="0" applyAlignment="0" applyProtection="0"/>
    <xf numFmtId="0" fontId="49" fillId="0" borderId="10" applyNumberFormat="0" applyAlignment="0" applyProtection="0">
      <alignment horizontal="left" vertical="center"/>
    </xf>
    <xf numFmtId="0" fontId="49" fillId="0" borderId="9">
      <alignment horizontal="left" vertical="center"/>
    </xf>
    <xf numFmtId="0" fontId="24" fillId="0" borderId="0"/>
    <xf numFmtId="0" fontId="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1" fillId="0" borderId="0" applyFont="0" applyFill="0" applyBorder="0" applyAlignment="0" applyProtection="0"/>
    <xf numFmtId="166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4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0" fontId="51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57" fillId="0" borderId="0">
      <alignment horizontal="left"/>
    </xf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58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5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6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7" fillId="0" borderId="0"/>
    <xf numFmtId="0" fontId="68" fillId="0" borderId="0"/>
    <xf numFmtId="0" fontId="19" fillId="0" borderId="0" applyFont="0" applyFill="0" applyBorder="0" applyAlignment="0" applyProtection="0"/>
    <xf numFmtId="0" fontId="69" fillId="0" borderId="0"/>
    <xf numFmtId="0" fontId="56" fillId="0" borderId="0"/>
    <xf numFmtId="0" fontId="50" fillId="0" borderId="0"/>
    <xf numFmtId="0" fontId="13" fillId="0" borderId="0"/>
    <xf numFmtId="0" fontId="56" fillId="0" borderId="0"/>
    <xf numFmtId="0" fontId="60" fillId="0" borderId="0"/>
    <xf numFmtId="0" fontId="56" fillId="0" borderId="0" applyNumberFormat="0" applyProtection="0"/>
    <xf numFmtId="0" fontId="56" fillId="0" borderId="0" applyNumberFormat="0" applyProtection="0"/>
    <xf numFmtId="0" fontId="56" fillId="0" borderId="0"/>
    <xf numFmtId="0" fontId="70" fillId="0" borderId="0"/>
    <xf numFmtId="0" fontId="56" fillId="0" borderId="0"/>
    <xf numFmtId="0" fontId="71" fillId="0" borderId="0"/>
    <xf numFmtId="0" fontId="71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2" fillId="0" borderId="0" applyAlignment="0"/>
    <xf numFmtId="0" fontId="71" fillId="0" borderId="0"/>
    <xf numFmtId="0" fontId="70" fillId="0" borderId="0"/>
    <xf numFmtId="0" fontId="56" fillId="0" borderId="0"/>
    <xf numFmtId="0" fontId="56" fillId="0" borderId="0"/>
    <xf numFmtId="187" fontId="56" fillId="0" borderId="0" applyFont="0" applyFill="0" applyBorder="0" applyAlignment="0" applyProtection="0"/>
    <xf numFmtId="188" fontId="56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8" xfId="0" applyFont="1" applyBorder="1"/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horizontal="left" wrapText="1"/>
    </xf>
    <xf numFmtId="0" fontId="2" fillId="0" borderId="1" xfId="0" applyFont="1" applyBorder="1"/>
    <xf numFmtId="3" fontId="2" fillId="0" borderId="8" xfId="0" applyNumberFormat="1" applyFont="1" applyBorder="1"/>
    <xf numFmtId="0" fontId="6" fillId="0" borderId="1" xfId="0" applyFont="1" applyFill="1" applyBorder="1"/>
    <xf numFmtId="0" fontId="2" fillId="0" borderId="5" xfId="0" applyFont="1" applyBorder="1"/>
    <xf numFmtId="0" fontId="6" fillId="0" borderId="5" xfId="0" applyFont="1" applyFill="1" applyBorder="1"/>
    <xf numFmtId="0" fontId="2" fillId="0" borderId="2" xfId="0" applyFont="1" applyBorder="1" applyAlignment="1"/>
    <xf numFmtId="0" fontId="0" fillId="0" borderId="1" xfId="0" applyBorder="1" applyAlignment="1">
      <alignment horizontal="center"/>
    </xf>
    <xf numFmtId="0" fontId="5" fillId="0" borderId="5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3" fillId="0" borderId="0" xfId="0" applyFont="1" applyAlignment="1"/>
    <xf numFmtId="0" fontId="75" fillId="0" borderId="0" xfId="0" applyFont="1" applyFill="1"/>
    <xf numFmtId="189" fontId="76" fillId="0" borderId="0" xfId="0" applyNumberFormat="1" applyFont="1" applyFill="1" applyAlignment="1">
      <alignment horizontal="left"/>
    </xf>
    <xf numFmtId="0" fontId="75" fillId="0" borderId="0" xfId="0" applyFont="1" applyFill="1" applyAlignment="1">
      <alignment horizontal="right"/>
    </xf>
    <xf numFmtId="189" fontId="76" fillId="0" borderId="0" xfId="0" applyNumberFormat="1" applyFont="1" applyFill="1"/>
    <xf numFmtId="0" fontId="75" fillId="0" borderId="0" xfId="0" applyFont="1" applyFill="1" applyAlignment="1">
      <alignment horizontal="left" indent="1"/>
    </xf>
    <xf numFmtId="0" fontId="0" fillId="0" borderId="0" xfId="0" applyFill="1"/>
    <xf numFmtId="0" fontId="75" fillId="0" borderId="0" xfId="0" applyFont="1" applyAlignment="1">
      <alignment horizontal="right"/>
    </xf>
    <xf numFmtId="0" fontId="75" fillId="0" borderId="0" xfId="0" applyFont="1"/>
    <xf numFmtId="0" fontId="76" fillId="0" borderId="0" xfId="0" applyFont="1" applyFill="1"/>
    <xf numFmtId="190" fontId="76" fillId="0" borderId="0" xfId="0" applyNumberFormat="1" applyFont="1" applyFill="1"/>
    <xf numFmtId="189" fontId="76" fillId="0" borderId="0" xfId="0" applyNumberFormat="1" applyFont="1" applyAlignment="1">
      <alignment horizontal="left"/>
    </xf>
    <xf numFmtId="0" fontId="74" fillId="0" borderId="0" xfId="0" applyFont="1"/>
    <xf numFmtId="3" fontId="76" fillId="0" borderId="0" xfId="0" applyNumberFormat="1" applyFont="1"/>
    <xf numFmtId="0" fontId="76" fillId="0" borderId="0" xfId="0" applyFont="1"/>
    <xf numFmtId="0" fontId="78" fillId="0" borderId="0" xfId="0" applyFont="1"/>
    <xf numFmtId="0" fontId="6" fillId="0" borderId="0" xfId="0" applyFont="1"/>
    <xf numFmtId="0" fontId="0" fillId="0" borderId="0" xfId="0" applyFont="1"/>
    <xf numFmtId="0" fontId="81" fillId="0" borderId="0" xfId="0" applyFont="1"/>
    <xf numFmtId="10" fontId="0" fillId="0" borderId="0" xfId="0" applyNumberFormat="1" applyAlignment="1">
      <alignment horizontal="left"/>
    </xf>
    <xf numFmtId="0" fontId="0" fillId="0" borderId="0" xfId="0" applyFont="1" applyFill="1"/>
    <xf numFmtId="0" fontId="0" fillId="0" borderId="0" xfId="0" applyAlignment="1"/>
    <xf numFmtId="0" fontId="79" fillId="0" borderId="0" xfId="0" applyFont="1" applyAlignment="1">
      <alignment vertical="center"/>
    </xf>
    <xf numFmtId="0" fontId="1" fillId="0" borderId="0" xfId="0" applyFont="1"/>
    <xf numFmtId="164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85" fillId="0" borderId="3" xfId="0" applyFont="1" applyBorder="1" applyAlignment="1">
      <alignment horizontal="center" vertical="center"/>
    </xf>
    <xf numFmtId="0" fontId="85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0" fontId="85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6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86" fillId="0" borderId="11" xfId="0" applyFont="1" applyBorder="1" applyAlignment="1">
      <alignment horizontal="center"/>
    </xf>
    <xf numFmtId="0" fontId="86" fillId="0" borderId="12" xfId="0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0" fontId="85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5" xfId="0" applyFont="1" applyBorder="1"/>
    <xf numFmtId="2" fontId="0" fillId="0" borderId="0" xfId="0" applyNumberFormat="1" applyFill="1"/>
    <xf numFmtId="0" fontId="88" fillId="0" borderId="0" xfId="0" applyFont="1" applyFill="1" applyBorder="1" applyAlignment="1">
      <alignment horizontal="left"/>
    </xf>
    <xf numFmtId="0" fontId="88" fillId="0" borderId="0" xfId="0" applyFont="1" applyFill="1" applyAlignment="1">
      <alignment horizontal="left"/>
    </xf>
    <xf numFmtId="2" fontId="0" fillId="0" borderId="3" xfId="0" applyNumberFormat="1" applyFill="1" applyBorder="1"/>
    <xf numFmtId="0" fontId="0" fillId="0" borderId="3" xfId="0" applyFill="1" applyBorder="1"/>
    <xf numFmtId="191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horizontal="left" wrapText="1" indent="1"/>
    </xf>
    <xf numFmtId="192" fontId="0" fillId="0" borderId="3" xfId="0" applyNumberFormat="1" applyFill="1" applyBorder="1" applyAlignment="1">
      <alignment horizontal="center"/>
    </xf>
    <xf numFmtId="191" fontId="0" fillId="0" borderId="0" xfId="0" applyNumberFormat="1" applyFill="1"/>
    <xf numFmtId="0" fontId="0" fillId="0" borderId="3" xfId="0" applyFont="1" applyFill="1" applyBorder="1" applyAlignment="1">
      <alignment horizontal="left" wrapText="1" indent="1"/>
    </xf>
    <xf numFmtId="164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2" fontId="89" fillId="0" borderId="3" xfId="0" applyNumberFormat="1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/>
    </xf>
    <xf numFmtId="0" fontId="90" fillId="0" borderId="0" xfId="0" applyFont="1" applyFill="1"/>
    <xf numFmtId="0" fontId="89" fillId="0" borderId="14" xfId="0" applyFont="1" applyFill="1" applyBorder="1" applyAlignment="1">
      <alignment horizontal="center"/>
    </xf>
    <xf numFmtId="0" fontId="92" fillId="0" borderId="0" xfId="0" applyFont="1" applyAlignment="1">
      <alignment vertical="center"/>
    </xf>
    <xf numFmtId="165" fontId="0" fillId="0" borderId="0" xfId="0" applyNumberFormat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93" fillId="0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3" fontId="93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5" fontId="0" fillId="0" borderId="3" xfId="0" applyNumberFormat="1" applyFill="1" applyBorder="1" applyAlignment="1">
      <alignment horizontal="center"/>
    </xf>
    <xf numFmtId="165" fontId="0" fillId="0" borderId="0" xfId="0" applyNumberFormat="1" applyFill="1"/>
    <xf numFmtId="165" fontId="94" fillId="0" borderId="3" xfId="0" applyNumberFormat="1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/>
    </xf>
    <xf numFmtId="0" fontId="85" fillId="0" borderId="3" xfId="0" applyFont="1" applyFill="1" applyBorder="1" applyAlignment="1">
      <alignment horizontal="left" indent="1"/>
    </xf>
    <xf numFmtId="3" fontId="94" fillId="0" borderId="3" xfId="0" applyNumberFormat="1" applyFont="1" applyFill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6" fillId="0" borderId="3" xfId="0" applyFont="1" applyFill="1" applyBorder="1" applyAlignment="1">
      <alignment horizontal="center" vertical="center" wrapText="1"/>
    </xf>
    <xf numFmtId="0" fontId="96" fillId="0" borderId="9" xfId="0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/>
    </xf>
    <xf numFmtId="0" fontId="96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" fontId="96" fillId="0" borderId="3" xfId="0" applyNumberFormat="1" applyFont="1" applyBorder="1" applyAlignment="1">
      <alignment horizontal="center"/>
    </xf>
    <xf numFmtId="0" fontId="96" fillId="0" borderId="3" xfId="0" applyFont="1" applyBorder="1" applyAlignment="1">
      <alignment horizontal="left" wrapText="1" indent="1"/>
    </xf>
    <xf numFmtId="0" fontId="0" fillId="0" borderId="3" xfId="0" applyBorder="1" applyAlignment="1">
      <alignment horizontal="center"/>
    </xf>
    <xf numFmtId="3" fontId="96" fillId="0" borderId="3" xfId="0" applyNumberFormat="1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9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2" fontId="98" fillId="0" borderId="0" xfId="0" applyNumberFormat="1" applyFont="1" applyFill="1"/>
    <xf numFmtId="0" fontId="98" fillId="0" borderId="0" xfId="0" applyFont="1" applyFill="1"/>
    <xf numFmtId="164" fontId="86" fillId="0" borderId="3" xfId="0" applyNumberFormat="1" applyFont="1" applyFill="1" applyBorder="1" applyAlignment="1">
      <alignment horizontal="center"/>
    </xf>
    <xf numFmtId="0" fontId="99" fillId="0" borderId="3" xfId="0" applyFont="1" applyFill="1" applyBorder="1"/>
    <xf numFmtId="2" fontId="99" fillId="0" borderId="0" xfId="0" applyNumberFormat="1" applyFont="1" applyFill="1"/>
    <xf numFmtId="191" fontId="99" fillId="0" borderId="0" xfId="0" applyNumberFormat="1" applyFont="1" applyFill="1"/>
    <xf numFmtId="0" fontId="99" fillId="0" borderId="0" xfId="0" applyFont="1" applyFill="1"/>
    <xf numFmtId="165" fontId="86" fillId="0" borderId="15" xfId="0" applyNumberFormat="1" applyFont="1" applyFill="1" applyBorder="1" applyAlignment="1">
      <alignment horizontal="center"/>
    </xf>
    <xf numFmtId="0" fontId="99" fillId="0" borderId="16" xfId="0" applyFont="1" applyFill="1" applyBorder="1" applyAlignment="1">
      <alignment horizontal="center"/>
    </xf>
    <xf numFmtId="165" fontId="86" fillId="0" borderId="17" xfId="0" applyNumberFormat="1" applyFont="1" applyFill="1" applyBorder="1" applyAlignment="1">
      <alignment horizontal="center"/>
    </xf>
    <xf numFmtId="165" fontId="86" fillId="0" borderId="3" xfId="0" applyNumberFormat="1" applyFont="1" applyFill="1" applyBorder="1" applyAlignment="1">
      <alignment horizontal="center"/>
    </xf>
    <xf numFmtId="0" fontId="99" fillId="0" borderId="18" xfId="0" applyFont="1" applyFill="1" applyBorder="1" applyAlignment="1">
      <alignment horizontal="left" indent="1"/>
    </xf>
    <xf numFmtId="2" fontId="89" fillId="0" borderId="17" xfId="0" applyNumberFormat="1" applyFont="1" applyFill="1" applyBorder="1" applyAlignment="1">
      <alignment horizontal="center" vertical="center" wrapText="1"/>
    </xf>
    <xf numFmtId="2" fontId="101" fillId="0" borderId="0" xfId="0" applyNumberFormat="1" applyFont="1" applyFill="1" applyBorder="1"/>
    <xf numFmtId="2" fontId="99" fillId="0" borderId="0" xfId="0" applyNumberFormat="1" applyFont="1" applyFill="1" applyBorder="1"/>
    <xf numFmtId="0" fontId="73" fillId="0" borderId="0" xfId="0" applyFont="1"/>
    <xf numFmtId="0" fontId="75" fillId="0" borderId="0" xfId="0" applyFont="1" applyAlignment="1"/>
    <xf numFmtId="192" fontId="102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3" fontId="2" fillId="0" borderId="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/>
    </xf>
    <xf numFmtId="2" fontId="91" fillId="0" borderId="0" xfId="0" applyNumberFormat="1" applyFont="1" applyFill="1" applyAlignment="1">
      <alignment horizontal="center"/>
    </xf>
    <xf numFmtId="0" fontId="100" fillId="0" borderId="23" xfId="0" applyFont="1" applyFill="1" applyBorder="1" applyAlignment="1">
      <alignment horizontal="center" vertical="center"/>
    </xf>
    <xf numFmtId="0" fontId="100" fillId="0" borderId="1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 wrapText="1"/>
    </xf>
    <xf numFmtId="0" fontId="89" fillId="0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9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89" fillId="0" borderId="2" xfId="0" applyFont="1" applyFill="1" applyBorder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/>
    </xf>
    <xf numFmtId="0" fontId="87" fillId="0" borderId="0" xfId="0" applyFont="1" applyBorder="1" applyAlignment="1">
      <alignment horizontal="center"/>
    </xf>
    <xf numFmtId="0" fontId="87" fillId="0" borderId="14" xfId="0" applyFont="1" applyBorder="1" applyAlignment="1">
      <alignment horizontal="center"/>
    </xf>
    <xf numFmtId="0" fontId="85" fillId="0" borderId="5" xfId="0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 wrapText="1"/>
    </xf>
    <xf numFmtId="0" fontId="84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4" fillId="0" borderId="0" xfId="0" applyFont="1" applyAlignment="1">
      <alignment horizontal="left"/>
    </xf>
    <xf numFmtId="0" fontId="0" fillId="0" borderId="0" xfId="0" applyAlignment="1">
      <alignment horizontal="left"/>
    </xf>
    <xf numFmtId="0" fontId="74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8" fillId="0" borderId="0" xfId="0" applyFont="1" applyAlignment="1"/>
    <xf numFmtId="0" fontId="75" fillId="0" borderId="0" xfId="0" applyFont="1" applyFill="1" applyAlignment="1">
      <alignment horizontal="left"/>
    </xf>
    <xf numFmtId="0" fontId="75" fillId="0" borderId="0" xfId="0" applyFont="1" applyFill="1" applyAlignment="1">
      <alignment horizontal="right" vertical="top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1" fillId="0" borderId="0" xfId="0" applyFont="1" applyFill="1"/>
  </cellXfs>
  <cellStyles count="309">
    <cellStyle name="          _x000d__x000a_mouse.drv=lmouse.drv" xfId="1"/>
    <cellStyle name="????DAMAS" xfId="2"/>
    <cellStyle name="????TICO" xfId="3"/>
    <cellStyle name="?”´?_REV3 " xfId="4"/>
    <cellStyle name="?AU?XLS!check_filesche|_x0005_" xfId="5"/>
    <cellStyle name="?AU»?XLS!check_filesche|_x0005_" xfId="6"/>
    <cellStyle name="_060217 Order Plan(March incresed)" xfId="7"/>
    <cellStyle name="_2007 y BP-170 000  02.09.2006. last" xfId="8"/>
    <cellStyle name="_9월 해외법인 월별 생산품질현황보고" xfId="9"/>
    <cellStyle name="_APPDIX(2~6)-1012" xfId="10"/>
    <cellStyle name="_AVTOZAZ실적전망(완결)" xfId="11"/>
    <cellStyle name="_COST DOWN" xfId="12"/>
    <cellStyle name="_DOHC 검토" xfId="13"/>
    <cellStyle name="_DOHC 검토 2" xfId="14"/>
    <cellStyle name="_FAC WORKSCOPE" xfId="15"/>
    <cellStyle name="_Order KD new" xfId="16"/>
    <cellStyle name="_PACKING1" xfId="17"/>
    <cellStyle name="_Plan 2007 BP-167 000   23.06.2006." xfId="18"/>
    <cellStyle name="_PROPOSAL-첨부" xfId="19"/>
    <cellStyle name="_Книга10" xfId="20"/>
    <cellStyle name="_Книга2" xfId="21"/>
    <cellStyle name="_Приложения1,2 к постановлению" xfId="22"/>
    <cellStyle name="_넥시아 MINOR CHANGE 검토" xfId="23"/>
    <cellStyle name="_법인현황요약" xfId="24"/>
    <cellStyle name="_비상경영계획(REV.2)" xfId="25"/>
    <cellStyle name="_상반기 실적전망 (완결9.7)" xfId="26"/>
    <cellStyle name="æØè [0.00]_PRODUCT DETAIL Q1" xfId="27"/>
    <cellStyle name="æØè_PRODUCT DETAIL Q1" xfId="28"/>
    <cellStyle name="EY [0.00]_PRODUCT DETAIL Q1" xfId="29"/>
    <cellStyle name="ÊÝ [0.00]_PRODUCT DETAIL Q1" xfId="30"/>
    <cellStyle name="EY [0.00]_PRODUCT DETAIL Q3 (2)" xfId="31"/>
    <cellStyle name="ÊÝ [0.00]_PRODUCT DETAIL Q3 (2)" xfId="32"/>
    <cellStyle name="EY_PRODUCT DETAIL Q1" xfId="33"/>
    <cellStyle name="ÊÝ_PRODUCT DETAIL Q1" xfId="34"/>
    <cellStyle name="EY_PRODUCT DETAIL Q3 (2)" xfId="35"/>
    <cellStyle name="ÊÝ_PRODUCT DETAIL Q3 (2)" xfId="36"/>
    <cellStyle name="W_BOOKSHIP" xfId="37"/>
    <cellStyle name="A???_x0005__x0014_" xfId="38"/>
    <cellStyle name="A?????A???" xfId="39"/>
    <cellStyle name="A?????o 4DR NB PHASE I ACT " xfId="40"/>
    <cellStyle name="A?????o 4DR NB PHASE I ACT_??o 4DR NB PHASE I ACT " xfId="41"/>
    <cellStyle name="A????a도??" xfId="42"/>
    <cellStyle name="A????C??PL " xfId="43"/>
    <cellStyle name="A????e?iAaCI?aA?" xfId="44"/>
    <cellStyle name="A???[0]_??A???" xfId="45"/>
    <cellStyle name="A???98?A??(2)_98?a도??" xfId="46"/>
    <cellStyle name="A???98?a도??" xfId="47"/>
    <cellStyle name="A???A?량?iCa_?e?iAaCI?aA?" xfId="48"/>
    <cellStyle name="A???AoAUAy캿C? " xfId="49"/>
    <cellStyle name="A???A쪨??I1컐 CoE? " xfId="50"/>
    <cellStyle name="A???C?Ao_AoAUAy캿C? " xfId="51"/>
    <cellStyle name="A???F006-1A? " xfId="52"/>
    <cellStyle name="A???F008-1A?  " xfId="53"/>
    <cellStyle name="A???INQUIRY ???A?Ao " xfId="54"/>
    <cellStyle name="A???T-100 ??o 4DR NB PHASE I " xfId="55"/>
    <cellStyle name="A???T-100 AI?YAo?? TIMING " xfId="56"/>
    <cellStyle name="A???V10 VARIATION MODEL SOP TIMING " xfId="57"/>
    <cellStyle name="A???컐?췈??n_??A???" xfId="58"/>
    <cellStyle name="A???퍈팫캻C?" xfId="59"/>
    <cellStyle name="A??¶ [0]" xfId="60"/>
    <cellStyle name="A??¶,_x0005__x0014_" xfId="61"/>
    <cellStyle name="A??¶_???«??Aa" xfId="62"/>
    <cellStyle name="Äåíåæíûé_Êíèãà3" xfId="63"/>
    <cellStyle name="AeE­ [0]" xfId="64"/>
    <cellStyle name="ÅëÈ­ [0]" xfId="65"/>
    <cellStyle name="AeE­ [0]_???«??Aa" xfId="66"/>
    <cellStyle name="ÅëÈ­ [0]_´ë¿ìÃâÇÏ¿äÃ» " xfId="67"/>
    <cellStyle name="AeE­ [0]_±aE??CLAN(AuA¦A¶°C)" xfId="68"/>
    <cellStyle name="ÅëÈ­ [0]_±âÈ¹½ÇLAN(ÀüÁ¦Á¶°Ç)" xfId="69"/>
    <cellStyle name="AeE­ [0]_±e?µ±?" xfId="70"/>
    <cellStyle name="ÅëÈ­ [0]_±è¿µ±æ" xfId="71"/>
    <cellStyle name="AeE­ [0]_»cA??c?A" xfId="72"/>
    <cellStyle name="ÅëÈ­ [0]_»çÀ¯¾ç½Ä" xfId="73"/>
    <cellStyle name="AeE­ [0]_°u?®A?AOLABEL" xfId="74"/>
    <cellStyle name="ÅëÈ­ [0]_°ü¸®Ã¥ÀÓLABEL" xfId="75"/>
    <cellStyle name="AeE­ [0]_97?aµµ CA·IA§?® CoE?" xfId="76"/>
    <cellStyle name="ÅëÈ­ [0]_97³âµµ ÇÁ·ÎÁ§Æ® ÇöÈ²" xfId="77"/>
    <cellStyle name="AeE­ [0]_A?·®?iCa" xfId="78"/>
    <cellStyle name="ÅëÈ­ [0]_Â÷·®¿îÇà" xfId="79"/>
    <cellStyle name="AeE­ [0]_AaCI?aA " xfId="80"/>
    <cellStyle name="ÅëÈ­ [0]_ÃâÇÏ¿äÃ»" xfId="81"/>
    <cellStyle name="AeE­ [0]_AO°????«??°i?c?A" xfId="82"/>
    <cellStyle name="ÅëÈ­ [0]_ÁÖ°£¾÷¹«º¸°í¾ç½Ä" xfId="83"/>
    <cellStyle name="AeE­ [0]_CLAIM1" xfId="84"/>
    <cellStyle name="ÅëÈ­ [0]_CLAIM1" xfId="85"/>
    <cellStyle name="AeE­ [0]_Co??±?A " xfId="86"/>
    <cellStyle name="ÅëÈ­ [0]_Çö¾÷±³À°" xfId="87"/>
    <cellStyle name="AeE­ [0]_CODE" xfId="88"/>
    <cellStyle name="ÅëÈ­ [0]_CODE" xfId="89"/>
    <cellStyle name="AeE­ [0]_CODE (2)" xfId="90"/>
    <cellStyle name="ÅëÈ­ [0]_CODE (2)" xfId="91"/>
    <cellStyle name="AeE­ [0]_Cu±a" xfId="92"/>
    <cellStyle name="ÅëÈ­ [0]_Çù±â" xfId="93"/>
    <cellStyle name="AeE­ [0]_CuA¶Au" xfId="94"/>
    <cellStyle name="ÅëÈ­ [0]_ÇùÁ¶Àü" xfId="95"/>
    <cellStyle name="AeE­ [0]_CuA¶Au_laroux" xfId="96"/>
    <cellStyle name="ÅëÈ­ [0]_ÇùÁ¶Àü_laroux" xfId="97"/>
    <cellStyle name="AeE­ [0]_FAX?c?A" xfId="98"/>
    <cellStyle name="ÅëÈ­ [0]_FAX¾ç½Ä" xfId="99"/>
    <cellStyle name="AeE­ [0]_FLOW" xfId="100"/>
    <cellStyle name="ÅëÈ­ [0]_FLOW" xfId="101"/>
    <cellStyle name="AeE­ [0]_GT-10E?¶??i?U" xfId="102"/>
    <cellStyle name="ÅëÈ­ [0]_GT-10È¸¶÷¸í´Ü" xfId="103"/>
    <cellStyle name="AeE­ [0]_HW &amp; SW?n±?" xfId="104"/>
    <cellStyle name="ÅëÈ­ [0]_HW &amp; SWºñ±³" xfId="105"/>
    <cellStyle name="AeE­ [0]_laroux" xfId="106"/>
    <cellStyle name="ÅëÈ­ [0]_laroux" xfId="107"/>
    <cellStyle name="AeE­ [0]_laroux_1" xfId="108"/>
    <cellStyle name="ÅëÈ­ [0]_laroux_1" xfId="109"/>
    <cellStyle name="AeE­ [0]_MTG1" xfId="110"/>
    <cellStyle name="ÅëÈ­ [0]_MTG1" xfId="111"/>
    <cellStyle name="AeE­ [0]_MTG2 (2)" xfId="112"/>
    <cellStyle name="ÅëÈ­ [0]_MTG2 (2)" xfId="113"/>
    <cellStyle name="AeE­ [0]_MTG7" xfId="114"/>
    <cellStyle name="ÅëÈ­ [0]_MTG7" xfId="115"/>
    <cellStyle name="AeE­ [0]_Sheet1" xfId="116"/>
    <cellStyle name="ÅëÈ­ [0]_Sheet1" xfId="117"/>
    <cellStyle name="AeE­ [0]_Sheet4" xfId="118"/>
    <cellStyle name="ÅëÈ­ [0]_Sheet4" xfId="119"/>
    <cellStyle name="AeE???A???" xfId="120"/>
    <cellStyle name="AeE???o 4DR NB PHASE I ACT " xfId="121"/>
    <cellStyle name="AeE???o 4DR NB PHASE I ACT_??o 4DR NB PHASE I ACT " xfId="122"/>
    <cellStyle name="AeE??a도??" xfId="123"/>
    <cellStyle name="AeE??C??PL " xfId="124"/>
    <cellStyle name="AeE??e?iAaCI?aA?" xfId="125"/>
    <cellStyle name="AeE?[0]_??A???" xfId="126"/>
    <cellStyle name="AeE?98?A??(2)_98?a도??" xfId="127"/>
    <cellStyle name="AeE?98?a도??" xfId="128"/>
    <cellStyle name="AeE?A?량?iCa_?e?iAaCI?aA?" xfId="129"/>
    <cellStyle name="AeE?AoAUAy캿C? " xfId="130"/>
    <cellStyle name="AeE?A쪨??I1컐 CoE? " xfId="131"/>
    <cellStyle name="AeE?C?Ao_AoAUAy캿C? " xfId="132"/>
    <cellStyle name="AeE?F006-1A? " xfId="133"/>
    <cellStyle name="AeE?F008-1A?  " xfId="134"/>
    <cellStyle name="AeE?INQUIRY ???A?Ao " xfId="135"/>
    <cellStyle name="AeE?T-100 ??o 4DR NB PHASE I " xfId="136"/>
    <cellStyle name="AeE?T-100 AI?YAo?? TIMING " xfId="137"/>
    <cellStyle name="AeE?V10 VARIATION MODEL SOP TIMING " xfId="138"/>
    <cellStyle name="AeE?컐?췈??n_??A???" xfId="139"/>
    <cellStyle name="AeE?퍈팫캻C?" xfId="140"/>
    <cellStyle name="AeE­_???«??Aa" xfId="141"/>
    <cellStyle name="ÅëÈ­_´ë¿ìÃâÇÏ¿äÃ» " xfId="142"/>
    <cellStyle name="AeE­_±aE??CLAN(AuA¦A¶°C)" xfId="143"/>
    <cellStyle name="ÅëÈ­_±âÈ¹½ÇLAN(ÀüÁ¦Á¶°Ç)" xfId="144"/>
    <cellStyle name="AeE­_±e?µ±?" xfId="145"/>
    <cellStyle name="ÅëÈ­_±è¿µ±æ" xfId="146"/>
    <cellStyle name="AeE­_»cA??c?A" xfId="147"/>
    <cellStyle name="ÅëÈ­_»çÀ¯¾ç½Ä" xfId="148"/>
    <cellStyle name="AeE­_°u?®A?AOLABEL" xfId="149"/>
    <cellStyle name="ÅëÈ­_°ü¸®Ã¥ÀÓLABEL" xfId="150"/>
    <cellStyle name="AeE­_97?aµµ CA·IA§?® CoE?" xfId="151"/>
    <cellStyle name="ÅëÈ­_97³âµµ ÇÁ·ÎÁ§Æ® ÇöÈ²" xfId="152"/>
    <cellStyle name="AeE­_A?·®?iCa" xfId="153"/>
    <cellStyle name="ÅëÈ­_Â÷·®¿îÇà" xfId="154"/>
    <cellStyle name="AeE­_AaCI?aA " xfId="155"/>
    <cellStyle name="ÅëÈ­_ÃâÇÏ¿äÃ»" xfId="156"/>
    <cellStyle name="AeE­_AO°????«??°i?c?A" xfId="157"/>
    <cellStyle name="ÅëÈ­_ÁÖ°£¾÷¹«º¸°í¾ç½Ä" xfId="158"/>
    <cellStyle name="AeE­_CLAIM1" xfId="159"/>
    <cellStyle name="ÅëÈ­_CLAIM1" xfId="160"/>
    <cellStyle name="AeE­_Co??±?A " xfId="161"/>
    <cellStyle name="ÅëÈ­_Çö¾÷±³À°" xfId="162"/>
    <cellStyle name="AeE­_CODE" xfId="163"/>
    <cellStyle name="ÅëÈ­_CODE" xfId="164"/>
    <cellStyle name="AeE­_CODE (2)" xfId="165"/>
    <cellStyle name="ÅëÈ­_CODE (2)" xfId="166"/>
    <cellStyle name="AeE­_Cu±a" xfId="167"/>
    <cellStyle name="ÅëÈ­_Çù±â" xfId="168"/>
    <cellStyle name="AeE­_CuA¶Au" xfId="169"/>
    <cellStyle name="ÅëÈ­_ÇùÁ¶Àü" xfId="170"/>
    <cellStyle name="AeE­_CuA¶Au_laroux" xfId="171"/>
    <cellStyle name="ÅëÈ­_ÇùÁ¶Àü_laroux" xfId="172"/>
    <cellStyle name="AeE­_FAX?c?A" xfId="173"/>
    <cellStyle name="ÅëÈ­_FAX¾ç½Ä" xfId="174"/>
    <cellStyle name="AeE­_FLOW" xfId="175"/>
    <cellStyle name="ÅëÈ­_FLOW" xfId="176"/>
    <cellStyle name="AeE­_GT-10E?¶??i?U" xfId="177"/>
    <cellStyle name="ÅëÈ­_GT-10È¸¶÷¸í´Ü" xfId="178"/>
    <cellStyle name="AeE­_HW &amp; SW?n±?" xfId="179"/>
    <cellStyle name="ÅëÈ­_HW &amp; SWºñ±³" xfId="180"/>
    <cellStyle name="AeE­_laroux" xfId="181"/>
    <cellStyle name="ÅëÈ­_laroux" xfId="182"/>
    <cellStyle name="AeE­_laroux_1" xfId="183"/>
    <cellStyle name="ÅëÈ­_laroux_1" xfId="184"/>
    <cellStyle name="AeE­_MTG1" xfId="185"/>
    <cellStyle name="ÅëÈ­_MTG1" xfId="186"/>
    <cellStyle name="AeE­_MTG2 (2)" xfId="187"/>
    <cellStyle name="ÅëÈ­_MTG2 (2)" xfId="188"/>
    <cellStyle name="AeE­_MTG7" xfId="189"/>
    <cellStyle name="ÅëÈ­_MTG7" xfId="190"/>
    <cellStyle name="AeE­_Sheet1" xfId="191"/>
    <cellStyle name="ÅëÈ­_Sheet1" xfId="192"/>
    <cellStyle name="AeE­_Sheet4" xfId="193"/>
    <cellStyle name="ÅëÈ­_Sheet4" xfId="194"/>
    <cellStyle name="AP" xfId="195"/>
    <cellStyle name="ÄÞ¸¶ [0]" xfId="196"/>
    <cellStyle name="AÞ¸¶ [0]_´e¿iAaCI¿aA≫ " xfId="197"/>
    <cellStyle name="ÄÞ¸¶_´ë¿ìÃâÇÏ¿äÃ» " xfId="198"/>
    <cellStyle name="AÞ¸¶_´e¿iAaCI¿aA≫ " xfId="199"/>
    <cellStyle name="BMU001" xfId="200"/>
    <cellStyle name="BMU002" xfId="201"/>
    <cellStyle name="BMU002B" xfId="202"/>
    <cellStyle name="BMU002P1" xfId="203"/>
    <cellStyle name="BMU003" xfId="204"/>
    <cellStyle name="BMU004" xfId="205"/>
    <cellStyle name="BMU005" xfId="206"/>
    <cellStyle name="BMU005B" xfId="207"/>
    <cellStyle name="BMU005K" xfId="208"/>
    <cellStyle name="C" xfId="209"/>
    <cellStyle name="C?AO_???AIA?" xfId="210"/>
    <cellStyle name="Ç¥ÁØ_´ë¿ìÃâÇÏ¿äÃ» " xfId="211"/>
    <cellStyle name="C￥AØ_´e¿iAaCI¿aA≫ " xfId="212"/>
    <cellStyle name="Currency1" xfId="213"/>
    <cellStyle name="Euro" xfId="214"/>
    <cellStyle name="Header1" xfId="215"/>
    <cellStyle name="Header2" xfId="216"/>
    <cellStyle name="Iau?iue_NU00702" xfId="217"/>
    <cellStyle name="Îáû÷íûé_Êíèãà3" xfId="218"/>
    <cellStyle name="iles|_x0005_h" xfId="219"/>
    <cellStyle name="les" xfId="220"/>
    <cellStyle name="№йєРАІ_±вЕё" xfId="221"/>
    <cellStyle name="Ôèíàíñîâûé [0]_Êíèãà3" xfId="222"/>
    <cellStyle name="Ôèíàíñîâûé_Êíèãà3" xfId="223"/>
    <cellStyle name="R?" xfId="224"/>
    <cellStyle name="sche|_x0005_" xfId="225"/>
    <cellStyle name="XLS'|_x0005_t" xfId="226"/>
    <cellStyle name="ДЮё¶ [0]" xfId="227"/>
    <cellStyle name="ДЮё¶_±вЕё" xfId="228"/>
    <cellStyle name="ЕлИ­ [0]" xfId="229"/>
    <cellStyle name="ЕлИ­_±вЕё" xfId="230"/>
    <cellStyle name="ЗҐБШ_±вИ№ЅЗLAN(АьБ¦Б¶°З)" xfId="231"/>
    <cellStyle name="Њ…‹?ђO‚e [0.00]_PRODUCT DETAIL Q1" xfId="232"/>
    <cellStyle name="Њ…‹?ђO‚e_PRODUCT DETAIL Q1" xfId="233"/>
    <cellStyle name="Њ…‹жђШ‚и [0.00]_PRODUCT DETAIL Q1" xfId="234"/>
    <cellStyle name="Њ…‹жђШ‚и_PRODUCT DETAIL Q1" xfId="235"/>
    <cellStyle name="Обычнщй_907ШОХ" xfId="236"/>
    <cellStyle name="Обычны?MAY" xfId="237"/>
    <cellStyle name="Обычны?new" xfId="238"/>
    <cellStyle name="Обычны?Sheet1" xfId="239"/>
    <cellStyle name="Обычны?Sheet1 (2)" xfId="240"/>
    <cellStyle name="Обычны?Sheet1 (3)" xfId="241"/>
    <cellStyle name="Обычны?Ин?DAMAS (2)" xfId="242"/>
    <cellStyle name="Обычны?Ин?TICO (2)" xfId="243"/>
    <cellStyle name="Обычный" xfId="0" builtinId="0"/>
    <cellStyle name="Обычный 2" xfId="244"/>
    <cellStyle name="Обычный 3" xfId="245"/>
    <cellStyle name="Обычный 4" xfId="246"/>
    <cellStyle name="Обычный 5" xfId="247"/>
    <cellStyle name="Обычный 6" xfId="248"/>
    <cellStyle name="Обычный 6 2" xfId="249"/>
    <cellStyle name="Обычный 6 3" xfId="250"/>
    <cellStyle name="Обычный 6 4" xfId="251"/>
    <cellStyle name="Процентный 2" xfId="252"/>
    <cellStyle name="Процентный 3" xfId="253"/>
    <cellStyle name="Стиль 1" xfId="254"/>
    <cellStyle name="Тысячи [0]_- 13 -" xfId="255"/>
    <cellStyle name="Тысячи_- 13 -" xfId="256"/>
    <cellStyle name="Финансовый 2" xfId="257"/>
    <cellStyle name="Финансовый 3" xfId="258"/>
    <cellStyle name="Финансовый 4" xfId="259"/>
    <cellStyle name="고정출력1_10월2W타부 " xfId="260"/>
    <cellStyle name="고정출력2_10월2W타부 " xfId="261"/>
    <cellStyle name="뒤에 오는 하이퍼링크_Catia plan" xfId="262"/>
    <cellStyle name="믅됞 [0.00]_PRODUCT DETAIL Q3 (2)_영역별물류비종합 " xfId="263"/>
    <cellStyle name="믅됞_PRODUCT DETAIL Q3 (2)_영역별물류비종합 " xfId="264"/>
    <cellStyle name="밍? [0]_엄넷?? " xfId="265"/>
    <cellStyle name="밍?_엄넷?? " xfId="266"/>
    <cellStyle name="백분율_95" xfId="267"/>
    <cellStyle name="뷭?_BOOKSHIP" xfId="268"/>
    <cellStyle name="뷰A? [0]_엄넷?? " xfId="269"/>
    <cellStyle name="뷰A?_엄넷?? " xfId="270"/>
    <cellStyle name="셈迷?XLS!check_filesche|_x0005_" xfId="271"/>
    <cellStyle name="쉼표 [0]_03-01-##" xfId="272"/>
    <cellStyle name="콤마 [0]_100series var. " xfId="273"/>
    <cellStyle name="콤마 [ৌ]_관리항목_업종별 " xfId="274"/>
    <cellStyle name="콤마,_x0005__x0014_" xfId="275"/>
    <cellStyle name="콤마_100series var. " xfId="276"/>
    <cellStyle name="콸張悅渾 [0]_顧 " xfId="277"/>
    <cellStyle name="콸張悅渾_顧 " xfId="278"/>
    <cellStyle name="통윗 [0]_T-100 일반지 " xfId="279"/>
    <cellStyle name="통화 [0]_95" xfId="280"/>
    <cellStyle name="통화_95" xfId="281"/>
    <cellStyle name="표준_~att2210" xfId="282"/>
    <cellStyle name="퓭닉_ㅶA??絡 " xfId="283"/>
    <cellStyle name="화폐기호_7부품개발_루마니아 " xfId="284"/>
    <cellStyle name="횾" xfId="285"/>
    <cellStyle name="咬訌裝?DMILSUMMARY" xfId="286"/>
    <cellStyle name="咬訌裝?MAY" xfId="287"/>
    <cellStyle name="咬訌裝?nexia-B3" xfId="288"/>
    <cellStyle name="咬訌裝?nexia-B3 (2)" xfId="289"/>
    <cellStyle name="咬訌裝?nexia-B3_СП Общие инвестиции на 2007-2009 гг" xfId="290"/>
    <cellStyle name="咬訌裝?인 &quot;잿預?" xfId="291"/>
    <cellStyle name="咬訌裝?了?茵?有猝 57.98)" xfId="292"/>
    <cellStyle name="咬訌裝?剽. 妬增?(禎增設.)" xfId="293"/>
    <cellStyle name="咬訌裝?咬狀瞬孼. (2)" xfId="294"/>
    <cellStyle name="咬訌裝?楫" xfId="295"/>
    <cellStyle name="咬訌裝?溢陰妖 " xfId="296"/>
    <cellStyle name="咬訌裝?燮?腦鮑 (2)" xfId="297"/>
    <cellStyle name="咬訌裝?贍鎭 " xfId="298"/>
    <cellStyle name="咬訌裝?遽增1 (2)" xfId="299"/>
    <cellStyle name="咬訌裝?遽增1 (3)" xfId="300"/>
    <cellStyle name="咬訌裝?遽增1 (5)" xfId="301"/>
    <cellStyle name="咬訌裝?遽增3" xfId="302"/>
    <cellStyle name="咬訌裝?遽增6 (2)" xfId="303"/>
    <cellStyle name="咬訌裝?靭增? 依?" xfId="304"/>
    <cellStyle name="咬訌裝?顧 " xfId="305"/>
    <cellStyle name="咬訌裝?駒읾" xfId="306"/>
    <cellStyle name="逗壯章荻渾 [0]_顧 " xfId="307"/>
    <cellStyle name="逗壯章荻渾_顧 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  <sheetName val="W-___"/>
    </sheetNames>
    <definedNames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사양조정"/>
      <sheetName val="SER"/>
      <sheetName val="RENTAL CAR"/>
      <sheetName val="????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  <cell r="G11">
            <v>4246.65966796875</v>
          </cell>
          <cell r="H11">
            <v>4728.46337890625</v>
          </cell>
          <cell r="I11">
            <v>4479.3330078125</v>
          </cell>
          <cell r="J11">
            <v>4263.70068359375</v>
          </cell>
          <cell r="K11">
            <v>4728.46337890625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VTS Workshare"/>
      <sheetName val="전략"/>
      <sheetName val="Team 종합"/>
      <sheetName val="생산_P"/>
      <sheetName val="Risk Comments"/>
      <sheetName val="PROCEDURE LIST"/>
      <sheetName val="S1.1총괄"/>
      <sheetName val="Sheet1"/>
      <sheetName val="CA"/>
      <sheetName val="????"/>
      <sheetName val="팀별 합계"/>
      <sheetName val="Lookup Table"/>
      <sheetName val="V"/>
      <sheetName val="제조부문배부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계산program"/>
      <sheetName val="진행 DATA (2)"/>
      <sheetName val="Salary 03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w_facelift"/>
      <sheetName val="Roll_Out"/>
      <sheetName val="Budget_Marca"/>
      <sheetName val="Share_(Vol)"/>
      <sheetName val="Summ_II"/>
      <sheetName val="(ROUTING)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AeCO_SPL"/>
      <sheetName val="Net_Revenue"/>
      <sheetName val="4_Vendor_price"/>
      <sheetName val="План пр-ва"/>
      <sheetName val="완성차 미수금"/>
      <sheetName val="Bid_Sheet"/>
      <sheetName val="분석mast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AeCO_SPL"/>
      <sheetName val="Net_Revenue"/>
      <sheetName val="Financial_Statements"/>
      <sheetName val="Summary_Value_Analysis"/>
      <sheetName val="4.Vendor price"/>
      <sheetName val="SPL(Au°i)"/>
      <sheetName val="Tool Room "/>
      <sheetName val="완성차 미수금"/>
      <sheetName val="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626TD(COLOR)"/>
      <sheetName val="CFLOW"/>
      <sheetName val="Sheet1"/>
      <sheetName val="Car Input"/>
      <sheetName val="Passenger"/>
      <sheetName val="Pole"/>
      <sheetName val="Side"/>
      <sheetName val="군산공장추가구매"/>
      <sheetName val="Macro1"/>
      <sheetName val="Salary 03"/>
      <sheetName val="0E Energy"/>
      <sheetName val="LL"/>
      <sheetName val="0C N&amp;V_PIT GAP"/>
      <sheetName val="년도별"/>
      <sheetName val="GM Master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TCA"/>
      <sheetName val="PILOT품"/>
      <sheetName val="M96현황-동아"/>
      <sheetName val="#REF"/>
      <sheetName val="계산program"/>
      <sheetName val="해외생산"/>
      <sheetName val="Z41,Z42 이외total"/>
      <sheetName val="DWMC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Cost Template"/>
      <sheetName val="T진도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  <sheetName val="__(__)"/>
      <sheetName val="__"/>
      <sheetName val="____"/>
    </sheetNames>
    <definedNames>
      <definedName name="gethering" refersTo="#ССЫЛКА!"/>
      <definedName name="goto_managemant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opLeftCell="A4" workbookViewId="0">
      <selection activeCell="B8" sqref="B8:D17"/>
    </sheetView>
  </sheetViews>
  <sheetFormatPr defaultRowHeight="12.75"/>
  <cols>
    <col min="1" max="1" width="57" style="54" customWidth="1"/>
    <col min="2" max="2" width="12.28515625" style="54" customWidth="1"/>
    <col min="3" max="3" width="13.42578125" style="92" bestFit="1" customWidth="1"/>
    <col min="4" max="4" width="14.5703125" style="92" customWidth="1"/>
    <col min="5" max="16384" width="9.140625" style="54"/>
  </cols>
  <sheetData>
    <row r="3" spans="1:7" ht="15.75">
      <c r="A3" s="168" t="s">
        <v>192</v>
      </c>
      <c r="B3" s="168"/>
      <c r="C3" s="168"/>
      <c r="D3" s="168"/>
    </row>
    <row r="4" spans="1:7" ht="15.75">
      <c r="A4" s="169"/>
      <c r="B4" s="169"/>
      <c r="C4" s="169"/>
      <c r="D4" s="169"/>
    </row>
    <row r="5" spans="1:7" ht="15.75" thickBot="1">
      <c r="A5" s="153"/>
      <c r="B5" s="153"/>
      <c r="C5" s="161"/>
      <c r="D5" s="160" t="s">
        <v>82</v>
      </c>
    </row>
    <row r="6" spans="1:7" ht="18.75" customHeight="1">
      <c r="A6" s="170" t="s">
        <v>111</v>
      </c>
      <c r="B6" s="172" t="s">
        <v>191</v>
      </c>
      <c r="C6" s="174" t="s">
        <v>204</v>
      </c>
      <c r="D6" s="175"/>
    </row>
    <row r="7" spans="1:7" ht="19.5" customHeight="1">
      <c r="A7" s="171"/>
      <c r="B7" s="173"/>
      <c r="C7" s="108" t="s">
        <v>26</v>
      </c>
      <c r="D7" s="159" t="s">
        <v>25</v>
      </c>
    </row>
    <row r="8" spans="1:7" ht="25.5" customHeight="1">
      <c r="A8" s="158" t="s">
        <v>190</v>
      </c>
      <c r="B8" s="157">
        <v>86433.376274116425</v>
      </c>
      <c r="C8" s="157">
        <v>33049.885000000002</v>
      </c>
      <c r="D8" s="156">
        <v>44129.120000000003</v>
      </c>
    </row>
    <row r="9" spans="1:7" ht="27" customHeight="1">
      <c r="A9" s="158" t="s">
        <v>189</v>
      </c>
      <c r="B9" s="157">
        <v>43326.436661591491</v>
      </c>
      <c r="C9" s="157">
        <v>20698.178</v>
      </c>
      <c r="D9" s="156">
        <v>20619.010999999999</v>
      </c>
    </row>
    <row r="10" spans="1:7" ht="27" customHeight="1">
      <c r="A10" s="158" t="s">
        <v>188</v>
      </c>
      <c r="B10" s="157">
        <v>23875.759539999999</v>
      </c>
      <c r="C10" s="157">
        <v>8442.3060000000005</v>
      </c>
      <c r="D10" s="156">
        <v>8812.4830000000002</v>
      </c>
    </row>
    <row r="11" spans="1:7" ht="26.25" customHeight="1">
      <c r="A11" s="158" t="s">
        <v>187</v>
      </c>
      <c r="B11" s="157">
        <f>B10*12%</f>
        <v>2865.0911447999997</v>
      </c>
      <c r="C11" s="157">
        <v>1013.1</v>
      </c>
      <c r="D11" s="156">
        <v>990.73400000000004</v>
      </c>
    </row>
    <row r="12" spans="1:7" ht="26.25" customHeight="1">
      <c r="A12" s="158" t="s">
        <v>186</v>
      </c>
      <c r="B12" s="157">
        <v>6291.6943717028034</v>
      </c>
      <c r="C12" s="157">
        <v>2601.4349999999999</v>
      </c>
      <c r="D12" s="156">
        <v>5011.375</v>
      </c>
    </row>
    <row r="13" spans="1:7" ht="26.25" customHeight="1">
      <c r="A13" s="158" t="s">
        <v>185</v>
      </c>
      <c r="B13" s="157">
        <v>2828.2158845777149</v>
      </c>
      <c r="C13" s="157">
        <v>1118.3989999999999</v>
      </c>
      <c r="D13" s="156">
        <v>1806.7660000000001</v>
      </c>
    </row>
    <row r="14" spans="1:7" ht="26.25" customHeight="1">
      <c r="A14" s="158" t="s">
        <v>184</v>
      </c>
      <c r="B14" s="157">
        <v>29651.433617077644</v>
      </c>
      <c r="C14" s="157">
        <v>13182.891</v>
      </c>
      <c r="D14" s="156">
        <v>15293.544</v>
      </c>
    </row>
    <row r="15" spans="1:7" ht="26.25" customHeight="1">
      <c r="A15" s="158" t="s">
        <v>183</v>
      </c>
      <c r="B15" s="157">
        <v>8257.5529999999999</v>
      </c>
      <c r="C15" s="157">
        <v>4332.6629999999996</v>
      </c>
      <c r="D15" s="156">
        <v>4332.6570000000002</v>
      </c>
      <c r="G15" s="121"/>
    </row>
    <row r="16" spans="1:7" ht="21.75" customHeight="1">
      <c r="A16" s="158" t="s">
        <v>182</v>
      </c>
      <c r="B16" s="157">
        <v>5620.3848023087921</v>
      </c>
      <c r="C16" s="157">
        <v>2519.5680000000002</v>
      </c>
      <c r="D16" s="156">
        <v>3024.9110000000001</v>
      </c>
    </row>
    <row r="17" spans="1:4" ht="39.75" customHeight="1" thickBot="1">
      <c r="A17" s="155" t="s">
        <v>181</v>
      </c>
      <c r="B17" s="154">
        <f>SUM(B8:B14)</f>
        <v>195272.00749386608</v>
      </c>
      <c r="C17" s="154">
        <f>SUM(C8:C14)</f>
        <v>80106.194000000018</v>
      </c>
      <c r="D17" s="154">
        <f>SUM(D8:D14)</f>
        <v>96663.032999999996</v>
      </c>
    </row>
    <row r="18" spans="1:4" ht="15">
      <c r="A18" s="153"/>
      <c r="B18" s="152"/>
      <c r="C18" s="151"/>
      <c r="D18" s="151"/>
    </row>
    <row r="19" spans="1:4" ht="15" hidden="1">
      <c r="A19" s="150"/>
      <c r="B19" s="149"/>
      <c r="C19" s="149"/>
      <c r="D19" s="149"/>
    </row>
    <row r="20" spans="1:4" ht="15" hidden="1">
      <c r="A20" s="150"/>
      <c r="B20" s="149"/>
      <c r="C20" s="149"/>
      <c r="D20" s="149"/>
    </row>
    <row r="21" spans="1:4" ht="15" hidden="1">
      <c r="A21" s="150"/>
      <c r="B21" s="149"/>
      <c r="C21" s="149"/>
      <c r="D21" s="149"/>
    </row>
    <row r="22" spans="1:4" ht="15" hidden="1">
      <c r="A22" s="150"/>
      <c r="B22" s="149"/>
      <c r="C22" s="149"/>
      <c r="D22" s="149"/>
    </row>
    <row r="23" spans="1:4" ht="15" hidden="1">
      <c r="A23" s="150"/>
      <c r="B23" s="149"/>
      <c r="C23" s="149"/>
      <c r="D23" s="149"/>
    </row>
    <row r="24" spans="1:4" ht="15" hidden="1">
      <c r="A24" s="150"/>
      <c r="B24" s="149"/>
      <c r="C24" s="149"/>
      <c r="D24" s="149"/>
    </row>
    <row r="27" spans="1:4" ht="18.75">
      <c r="A27" s="93" t="s">
        <v>180</v>
      </c>
      <c r="B27" s="93"/>
      <c r="C27" s="147"/>
      <c r="D27" s="147"/>
    </row>
    <row r="28" spans="1:4" ht="18.75">
      <c r="A28" s="93" t="s">
        <v>179</v>
      </c>
      <c r="B28" s="93"/>
      <c r="C28" s="147"/>
      <c r="D28" s="147"/>
    </row>
    <row r="29" spans="1:4" ht="18.75">
      <c r="A29" s="148"/>
      <c r="B29" s="148"/>
      <c r="C29" s="147"/>
      <c r="D29" s="147"/>
    </row>
  </sheetData>
  <mergeCells count="5">
    <mergeCell ref="A3:D3"/>
    <mergeCell ref="A4:D4"/>
    <mergeCell ref="A6:A7"/>
    <mergeCell ref="B6:B7"/>
    <mergeCell ref="C6:D6"/>
  </mergeCells>
  <printOptions horizontalCentered="1" verticalCentered="1"/>
  <pageMargins left="0.69" right="0.49" top="0.16" bottom="0.51" header="0.27" footer="0.51181102362204722"/>
  <pageSetup paperSize="9" scale="11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16" workbookViewId="0">
      <selection activeCell="C7" sqref="C7:E26"/>
    </sheetView>
  </sheetViews>
  <sheetFormatPr defaultRowHeight="12.75"/>
  <cols>
    <col min="1" max="1" width="6.28515625" customWidth="1"/>
    <col min="2" max="2" width="46.42578125" customWidth="1"/>
    <col min="3" max="3" width="16.42578125" customWidth="1"/>
    <col min="4" max="4" width="16" customWidth="1"/>
    <col min="5" max="5" width="16.28515625" customWidth="1"/>
  </cols>
  <sheetData>
    <row r="1" spans="1:5">
      <c r="A1" s="146"/>
      <c r="B1" s="146"/>
      <c r="C1" s="146"/>
      <c r="D1" s="146"/>
      <c r="E1" s="69"/>
    </row>
    <row r="2" spans="1:5" ht="15" customHeight="1">
      <c r="A2" s="176" t="s">
        <v>178</v>
      </c>
      <c r="B2" s="176"/>
      <c r="C2" s="176"/>
      <c r="D2" s="176"/>
      <c r="E2" s="176"/>
    </row>
    <row r="3" spans="1:5">
      <c r="A3" s="177" t="s">
        <v>177</v>
      </c>
      <c r="B3" s="177"/>
      <c r="C3" s="177"/>
      <c r="D3" s="177"/>
      <c r="E3" s="177"/>
    </row>
    <row r="4" spans="1:5">
      <c r="A4" s="178"/>
      <c r="B4" s="178"/>
      <c r="C4" s="178"/>
      <c r="D4" s="178"/>
      <c r="E4" s="178"/>
    </row>
    <row r="5" spans="1:5">
      <c r="E5" t="s">
        <v>176</v>
      </c>
    </row>
    <row r="6" spans="1:5" ht="63" customHeight="1">
      <c r="A6" s="145" t="s">
        <v>175</v>
      </c>
      <c r="B6" s="144" t="s">
        <v>111</v>
      </c>
      <c r="C6" s="143" t="s">
        <v>202</v>
      </c>
      <c r="D6" s="143" t="s">
        <v>203</v>
      </c>
      <c r="E6" s="142" t="s">
        <v>174</v>
      </c>
    </row>
    <row r="7" spans="1:5" ht="27" customHeight="1">
      <c r="A7" s="136">
        <v>1</v>
      </c>
      <c r="B7" s="135" t="s">
        <v>173</v>
      </c>
      <c r="C7" s="134">
        <v>117468937</v>
      </c>
      <c r="D7" s="134">
        <v>119428392</v>
      </c>
      <c r="E7" s="134">
        <f t="shared" ref="E7:E18" si="0">D7-C7</f>
        <v>1959455</v>
      </c>
    </row>
    <row r="8" spans="1:5" ht="29.25" customHeight="1">
      <c r="A8" s="136">
        <v>2</v>
      </c>
      <c r="B8" s="135" t="s">
        <v>172</v>
      </c>
      <c r="C8" s="134">
        <v>77574293</v>
      </c>
      <c r="D8" s="134">
        <v>90800991</v>
      </c>
      <c r="E8" s="134">
        <f t="shared" si="0"/>
        <v>13226698</v>
      </c>
    </row>
    <row r="9" spans="1:5" ht="30" customHeight="1">
      <c r="A9" s="141">
        <v>3</v>
      </c>
      <c r="B9" s="135" t="s">
        <v>171</v>
      </c>
      <c r="C9" s="140">
        <f>C7-C8</f>
        <v>39894644</v>
      </c>
      <c r="D9" s="140">
        <f>D7-D8</f>
        <v>28627401</v>
      </c>
      <c r="E9" s="140">
        <f t="shared" si="0"/>
        <v>-11267243</v>
      </c>
    </row>
    <row r="10" spans="1:5" ht="17.25" customHeight="1">
      <c r="A10" s="136">
        <v>4</v>
      </c>
      <c r="B10" s="135" t="s">
        <v>170</v>
      </c>
      <c r="C10" s="134">
        <f>C11+C12+C13</f>
        <v>21262797</v>
      </c>
      <c r="D10" s="134">
        <f>D11+D12+D13</f>
        <v>21406794</v>
      </c>
      <c r="E10" s="134">
        <f t="shared" si="0"/>
        <v>143997</v>
      </c>
    </row>
    <row r="11" spans="1:5" ht="16.5" customHeight="1">
      <c r="A11" s="139" t="s">
        <v>169</v>
      </c>
      <c r="B11" s="135" t="s">
        <v>168</v>
      </c>
      <c r="C11" s="134">
        <v>4013056</v>
      </c>
      <c r="D11" s="134">
        <v>5175638</v>
      </c>
      <c r="E11" s="134">
        <f t="shared" si="0"/>
        <v>1162582</v>
      </c>
    </row>
    <row r="12" spans="1:5" ht="17.25" customHeight="1">
      <c r="A12" s="138" t="s">
        <v>167</v>
      </c>
      <c r="B12" s="135" t="s">
        <v>166</v>
      </c>
      <c r="C12" s="134">
        <v>5925467</v>
      </c>
      <c r="D12" s="134">
        <v>6841811</v>
      </c>
      <c r="E12" s="134">
        <f t="shared" si="0"/>
        <v>916344</v>
      </c>
    </row>
    <row r="13" spans="1:5" ht="15.75" customHeight="1">
      <c r="A13" s="136" t="s">
        <v>165</v>
      </c>
      <c r="B13" s="135" t="s">
        <v>164</v>
      </c>
      <c r="C13" s="134">
        <v>11324274</v>
      </c>
      <c r="D13" s="134">
        <v>9389345</v>
      </c>
      <c r="E13" s="134">
        <f t="shared" si="0"/>
        <v>-1934929</v>
      </c>
    </row>
    <row r="14" spans="1:5" ht="18" customHeight="1">
      <c r="A14" s="136">
        <v>5</v>
      </c>
      <c r="B14" s="135" t="s">
        <v>163</v>
      </c>
      <c r="C14" s="134">
        <v>806375</v>
      </c>
      <c r="D14" s="134">
        <v>642002</v>
      </c>
      <c r="E14" s="134">
        <f t="shared" si="0"/>
        <v>-164373</v>
      </c>
    </row>
    <row r="15" spans="1:5" ht="15" customHeight="1">
      <c r="A15" s="136">
        <v>6</v>
      </c>
      <c r="B15" s="135" t="s">
        <v>162</v>
      </c>
      <c r="C15" s="134">
        <f>C9-C10+C14</f>
        <v>19438222</v>
      </c>
      <c r="D15" s="134">
        <f>D9-D10+D14</f>
        <v>7862609</v>
      </c>
      <c r="E15" s="134">
        <f t="shared" si="0"/>
        <v>-11575613</v>
      </c>
    </row>
    <row r="16" spans="1:5" ht="15.75" customHeight="1">
      <c r="A16" s="136">
        <v>7</v>
      </c>
      <c r="B16" s="135" t="s">
        <v>161</v>
      </c>
      <c r="C16" s="134">
        <v>7582231</v>
      </c>
      <c r="D16" s="134">
        <v>36470442</v>
      </c>
      <c r="E16" s="134">
        <f t="shared" si="0"/>
        <v>28888211</v>
      </c>
    </row>
    <row r="17" spans="1:8" ht="15.75" customHeight="1">
      <c r="A17" s="136">
        <v>8</v>
      </c>
      <c r="B17" s="135" t="s">
        <v>97</v>
      </c>
      <c r="C17" s="134">
        <v>2116937</v>
      </c>
      <c r="D17" s="134">
        <v>32303527</v>
      </c>
      <c r="E17" s="134">
        <f t="shared" si="0"/>
        <v>30186590</v>
      </c>
    </row>
    <row r="18" spans="1:8" ht="17.25" customHeight="1">
      <c r="A18" s="136">
        <v>9</v>
      </c>
      <c r="B18" s="135" t="s">
        <v>160</v>
      </c>
      <c r="C18" s="134">
        <f>C15+C16-C17</f>
        <v>24903516</v>
      </c>
      <c r="D18" s="134">
        <f>D15+D16-D17</f>
        <v>12029524</v>
      </c>
      <c r="E18" s="134">
        <f t="shared" si="0"/>
        <v>-12873992</v>
      </c>
    </row>
    <row r="19" spans="1:8" ht="17.25" customHeight="1">
      <c r="A19" s="136">
        <v>10</v>
      </c>
      <c r="B19" s="135" t="s">
        <v>159</v>
      </c>
      <c r="C19" s="134"/>
      <c r="D19" s="134"/>
      <c r="E19" s="134"/>
    </row>
    <row r="20" spans="1:8" ht="17.25" customHeight="1">
      <c r="A20" s="136">
        <v>11</v>
      </c>
      <c r="B20" s="135" t="s">
        <v>158</v>
      </c>
      <c r="C20" s="134">
        <f>C18</f>
        <v>24903516</v>
      </c>
      <c r="D20" s="134">
        <f>D18</f>
        <v>12029524</v>
      </c>
      <c r="E20" s="134">
        <f t="shared" ref="E20:E26" si="1">D20-C20</f>
        <v>-12873992</v>
      </c>
    </row>
    <row r="21" spans="1:8" ht="21" customHeight="1">
      <c r="A21" s="136">
        <v>12</v>
      </c>
      <c r="B21" s="135" t="s">
        <v>157</v>
      </c>
      <c r="C21" s="137">
        <v>3018478.148</v>
      </c>
      <c r="D21" s="137">
        <v>1537509.43</v>
      </c>
      <c r="E21" s="134">
        <f t="shared" si="1"/>
        <v>-1480968.7180000001</v>
      </c>
    </row>
    <row r="22" spans="1:8" ht="14.25" customHeight="1">
      <c r="A22" s="136">
        <v>13</v>
      </c>
      <c r="B22" s="135" t="s">
        <v>156</v>
      </c>
      <c r="C22" s="134">
        <v>5045897.5530000003</v>
      </c>
      <c r="D22" s="134">
        <v>271340.67700000003</v>
      </c>
      <c r="E22" s="134">
        <f t="shared" si="1"/>
        <v>-4774556.8760000002</v>
      </c>
    </row>
    <row r="23" spans="1:8" ht="16.5" customHeight="1">
      <c r="A23" s="136">
        <v>14</v>
      </c>
      <c r="B23" s="135" t="s">
        <v>94</v>
      </c>
      <c r="C23" s="134">
        <f>C20+C21-C22</f>
        <v>22876096.595000003</v>
      </c>
      <c r="D23" s="134">
        <f>D20+D21-D22</f>
        <v>13295692.753</v>
      </c>
      <c r="E23" s="134">
        <f>D23-C23</f>
        <v>-9580403.842000002</v>
      </c>
    </row>
    <row r="24" spans="1:8" ht="18.75" customHeight="1">
      <c r="A24" s="136">
        <v>15</v>
      </c>
      <c r="B24" s="135" t="s">
        <v>155</v>
      </c>
      <c r="C24" s="134">
        <f>C23*12%</f>
        <v>2745131.5914000003</v>
      </c>
      <c r="D24" s="134">
        <f>D23*15%</f>
        <v>1994353.91295</v>
      </c>
      <c r="E24" s="134">
        <f t="shared" si="1"/>
        <v>-750777.67845000024</v>
      </c>
    </row>
    <row r="25" spans="1:8" ht="16.5" customHeight="1">
      <c r="A25" s="136">
        <v>16</v>
      </c>
      <c r="B25" s="135" t="s">
        <v>92</v>
      </c>
      <c r="C25" s="134"/>
      <c r="D25" s="134"/>
      <c r="E25" s="134">
        <f t="shared" si="1"/>
        <v>0</v>
      </c>
    </row>
    <row r="26" spans="1:8" ht="17.25" customHeight="1">
      <c r="A26" s="136">
        <v>17</v>
      </c>
      <c r="B26" s="135" t="s">
        <v>154</v>
      </c>
      <c r="C26" s="134">
        <f>C20-C24-C25</f>
        <v>22158384.408599999</v>
      </c>
      <c r="D26" s="134">
        <f>D20-D24-D25</f>
        <v>10035170.08705</v>
      </c>
      <c r="E26" s="134">
        <f t="shared" si="1"/>
        <v>-12123214.321549999</v>
      </c>
    </row>
    <row r="28" spans="1:8">
      <c r="A28" s="133"/>
      <c r="B28" s="132"/>
      <c r="C28" s="132"/>
      <c r="D28" s="132"/>
    </row>
    <row r="29" spans="1:8">
      <c r="A29" s="93" t="s">
        <v>153</v>
      </c>
      <c r="B29" s="93"/>
      <c r="C29" s="93"/>
      <c r="D29" s="93"/>
      <c r="E29" s="93"/>
      <c r="F29" s="93"/>
      <c r="G29" s="93"/>
      <c r="H29" s="93"/>
    </row>
    <row r="30" spans="1:8">
      <c r="A30" s="93" t="s">
        <v>152</v>
      </c>
      <c r="B30" s="93"/>
      <c r="C30" s="93"/>
      <c r="D30" s="93"/>
      <c r="E30" s="93"/>
      <c r="F30" s="93"/>
      <c r="G30" s="93"/>
      <c r="H30" s="93"/>
    </row>
  </sheetData>
  <mergeCells count="3">
    <mergeCell ref="A2:E2"/>
    <mergeCell ref="A3:E3"/>
    <mergeCell ref="A4:E4"/>
  </mergeCells>
  <pageMargins left="1.7" right="0.75" top="0.19" bottom="0.19" header="0.19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51"/>
  <sheetViews>
    <sheetView topLeftCell="A26" zoomScaleNormal="100" workbookViewId="0">
      <selection activeCell="A42" sqref="A42:XFD42"/>
    </sheetView>
  </sheetViews>
  <sheetFormatPr defaultRowHeight="12.75"/>
  <cols>
    <col min="1" max="1" width="49.5703125" style="54" customWidth="1"/>
    <col min="2" max="2" width="19.85546875" style="54" customWidth="1"/>
    <col min="3" max="3" width="21.28515625" style="54" customWidth="1"/>
    <col min="4" max="16384" width="9.140625" style="54"/>
  </cols>
  <sheetData>
    <row r="2" spans="1:3" ht="16.5">
      <c r="A2" s="179" t="s">
        <v>200</v>
      </c>
      <c r="B2" s="179"/>
      <c r="C2" s="179"/>
    </row>
    <row r="3" spans="1:3" ht="16.5">
      <c r="A3" s="179"/>
      <c r="B3" s="179"/>
      <c r="C3" s="179"/>
    </row>
    <row r="4" spans="1:3" ht="16.149999999999999" customHeight="1">
      <c r="A4" s="131" t="s">
        <v>151</v>
      </c>
      <c r="B4" s="180" t="s">
        <v>201</v>
      </c>
      <c r="C4" s="181"/>
    </row>
    <row r="5" spans="1:3" ht="13.15" customHeight="1">
      <c r="A5" s="130"/>
      <c r="B5" s="129" t="s">
        <v>150</v>
      </c>
      <c r="C5" s="128" t="s">
        <v>25</v>
      </c>
    </row>
    <row r="6" spans="1:3" ht="16.149999999999999" customHeight="1">
      <c r="A6" s="127" t="s">
        <v>149</v>
      </c>
      <c r="B6" s="122">
        <f>B7+B15+B27</f>
        <v>25176912.395</v>
      </c>
      <c r="C6" s="122">
        <f>C7+C15+C27</f>
        <v>21406794.769999996</v>
      </c>
    </row>
    <row r="7" spans="1:3" ht="19.149999999999999" customHeight="1">
      <c r="A7" s="123" t="s">
        <v>148</v>
      </c>
      <c r="B7" s="122">
        <f>SUM(B8:B14)</f>
        <v>5458962.301</v>
      </c>
      <c r="C7" s="122">
        <f>SUM(C8:C14)</f>
        <v>5175638</v>
      </c>
    </row>
    <row r="8" spans="1:3" ht="24" customHeight="1">
      <c r="A8" s="125" t="s">
        <v>142</v>
      </c>
      <c r="B8" s="120">
        <v>2360413</v>
      </c>
      <c r="C8" s="120">
        <v>1979538.54</v>
      </c>
    </row>
    <row r="9" spans="1:3" ht="15.75" customHeight="1">
      <c r="A9" s="125" t="s">
        <v>147</v>
      </c>
      <c r="B9" s="120">
        <v>283249.59999999998</v>
      </c>
      <c r="C9" s="120">
        <v>257731.98</v>
      </c>
    </row>
    <row r="10" spans="1:3" ht="15.75" customHeight="1">
      <c r="A10" s="125" t="s">
        <v>139</v>
      </c>
      <c r="B10" s="120">
        <v>72776.36</v>
      </c>
      <c r="C10" s="120">
        <v>69562.75</v>
      </c>
    </row>
    <row r="11" spans="1:3" ht="15.75" customHeight="1">
      <c r="A11" s="125" t="s">
        <v>146</v>
      </c>
      <c r="B11" s="120">
        <v>828342.50699999998</v>
      </c>
      <c r="C11" s="120">
        <v>545416.39</v>
      </c>
    </row>
    <row r="12" spans="1:3" ht="15.75" customHeight="1">
      <c r="A12" s="125" t="s">
        <v>145</v>
      </c>
      <c r="B12" s="120">
        <v>895886.6</v>
      </c>
      <c r="C12" s="120">
        <v>524123.81</v>
      </c>
    </row>
    <row r="13" spans="1:3" ht="15.75" customHeight="1">
      <c r="A13" s="125" t="s">
        <v>133</v>
      </c>
      <c r="B13" s="120">
        <v>879866.72699999996</v>
      </c>
      <c r="C13" s="120">
        <v>1639766.48</v>
      </c>
    </row>
    <row r="14" spans="1:3" ht="15.75" customHeight="1">
      <c r="A14" s="125" t="s">
        <v>144</v>
      </c>
      <c r="B14" s="120">
        <v>138427.50700000001</v>
      </c>
      <c r="C14" s="120">
        <v>159498.04999999999</v>
      </c>
    </row>
    <row r="15" spans="1:3" ht="22.5" customHeight="1">
      <c r="A15" s="123" t="s">
        <v>143</v>
      </c>
      <c r="B15" s="126">
        <f>SUM(B16:B26)</f>
        <v>6360900.2470000004</v>
      </c>
      <c r="C15" s="126">
        <f>SUM(C16:C26)</f>
        <v>6841811.4699999997</v>
      </c>
    </row>
    <row r="16" spans="1:3" ht="15.75" customHeight="1">
      <c r="A16" s="125" t="s">
        <v>142</v>
      </c>
      <c r="B16" s="124">
        <v>3492189</v>
      </c>
      <c r="C16" s="120">
        <v>3755228.52</v>
      </c>
    </row>
    <row r="17" spans="1:3" ht="15.75" customHeight="1">
      <c r="A17" s="125" t="s">
        <v>141</v>
      </c>
      <c r="B17" s="124">
        <v>419062.7</v>
      </c>
      <c r="C17" s="120">
        <v>448703.07</v>
      </c>
    </row>
    <row r="18" spans="1:3" ht="15.75" customHeight="1">
      <c r="A18" s="99" t="s">
        <v>140</v>
      </c>
      <c r="B18" s="124">
        <v>209798.39999999999</v>
      </c>
      <c r="C18" s="120">
        <v>200517.42</v>
      </c>
    </row>
    <row r="19" spans="1:3" ht="15.75" customHeight="1">
      <c r="A19" s="125" t="s">
        <v>139</v>
      </c>
      <c r="B19" s="124">
        <v>3404.18</v>
      </c>
      <c r="C19" s="120">
        <v>3454.32</v>
      </c>
    </row>
    <row r="20" spans="1:3" ht="19.149999999999999" customHeight="1">
      <c r="A20" s="125" t="s">
        <v>138</v>
      </c>
      <c r="B20" s="124">
        <v>224302.66699999999</v>
      </c>
      <c r="C20" s="120">
        <v>300000</v>
      </c>
    </row>
    <row r="21" spans="1:3" ht="15.75" customHeight="1">
      <c r="A21" s="125" t="s">
        <v>137</v>
      </c>
      <c r="B21" s="124">
        <v>775352.2</v>
      </c>
      <c r="C21" s="120">
        <v>751336.21</v>
      </c>
    </row>
    <row r="22" spans="1:3" ht="15.75" customHeight="1">
      <c r="A22" s="125" t="s">
        <v>136</v>
      </c>
      <c r="B22" s="124">
        <v>24942.5</v>
      </c>
      <c r="C22" s="120">
        <v>23403.454000000002</v>
      </c>
    </row>
    <row r="23" spans="1:3" ht="15.75" customHeight="1">
      <c r="A23" s="125" t="s">
        <v>135</v>
      </c>
      <c r="B23" s="124">
        <v>71967.199999999997</v>
      </c>
      <c r="C23" s="120">
        <v>146593.95000000001</v>
      </c>
    </row>
    <row r="24" spans="1:3" ht="15.75" customHeight="1">
      <c r="A24" s="99" t="s">
        <v>134</v>
      </c>
      <c r="B24" s="124">
        <v>4819</v>
      </c>
      <c r="C24" s="120">
        <v>4685.8500000000004</v>
      </c>
    </row>
    <row r="25" spans="1:3" ht="15.75" customHeight="1">
      <c r="A25" s="125" t="s">
        <v>133</v>
      </c>
      <c r="B25" s="124">
        <v>756506.8</v>
      </c>
      <c r="C25" s="120">
        <v>917335.85</v>
      </c>
    </row>
    <row r="26" spans="1:3" ht="15.75" customHeight="1">
      <c r="A26" s="125" t="s">
        <v>132</v>
      </c>
      <c r="B26" s="124">
        <v>378555.6</v>
      </c>
      <c r="C26" s="120">
        <v>290552.826</v>
      </c>
    </row>
    <row r="27" spans="1:3" ht="22.5" customHeight="1">
      <c r="A27" s="123" t="s">
        <v>116</v>
      </c>
      <c r="B27" s="122">
        <f>SUM(B28:B32)+B36+B37+B38+B39+B40+B41+B42+B43+B44+B45</f>
        <v>13357049.846999999</v>
      </c>
      <c r="C27" s="122">
        <f>SUM(C28:C32)+C36+C37+C38+C39+C40+C41+C42+C43+C44+C45</f>
        <v>9389345.2999999989</v>
      </c>
    </row>
    <row r="28" spans="1:3" ht="24" customHeight="1">
      <c r="A28" s="99" t="s">
        <v>131</v>
      </c>
      <c r="B28" s="120">
        <v>124641.7</v>
      </c>
      <c r="C28" s="120">
        <v>230360</v>
      </c>
    </row>
    <row r="29" spans="1:3" ht="19.149999999999999" customHeight="1">
      <c r="A29" s="99" t="s">
        <v>130</v>
      </c>
      <c r="B29" s="120">
        <v>340593.1</v>
      </c>
      <c r="C29" s="120">
        <v>338987.16</v>
      </c>
    </row>
    <row r="30" spans="1:3" ht="15.75" customHeight="1">
      <c r="A30" s="99" t="s">
        <v>129</v>
      </c>
      <c r="B30" s="120">
        <v>392519.6</v>
      </c>
      <c r="C30" s="120">
        <v>255610.46</v>
      </c>
    </row>
    <row r="31" spans="1:3" ht="15.75" customHeight="1">
      <c r="A31" s="99" t="s">
        <v>128</v>
      </c>
      <c r="B31" s="120">
        <v>881010.6</v>
      </c>
      <c r="C31" s="120">
        <v>1426030.49</v>
      </c>
    </row>
    <row r="32" spans="1:3" ht="15.75" customHeight="1">
      <c r="A32" s="99" t="s">
        <v>127</v>
      </c>
      <c r="B32" s="120">
        <f>SUM(B33:B35)</f>
        <v>1025515.847</v>
      </c>
      <c r="C32" s="120">
        <f>SUM(C33:C35)</f>
        <v>1069052.0399999998</v>
      </c>
    </row>
    <row r="33" spans="1:4" ht="15.75" customHeight="1">
      <c r="A33" s="99" t="s">
        <v>126</v>
      </c>
      <c r="B33" s="120">
        <v>391183</v>
      </c>
      <c r="C33" s="120">
        <v>512454.66</v>
      </c>
    </row>
    <row r="34" spans="1:4" ht="15.75" customHeight="1">
      <c r="A34" s="99" t="s">
        <v>125</v>
      </c>
      <c r="B34" s="120">
        <v>497568.6</v>
      </c>
      <c r="C34" s="120">
        <v>436944.74</v>
      </c>
    </row>
    <row r="35" spans="1:4" ht="26.45" customHeight="1">
      <c r="A35" s="99" t="s">
        <v>124</v>
      </c>
      <c r="B35" s="120">
        <v>136764.247</v>
      </c>
      <c r="C35" s="120">
        <v>119652.64</v>
      </c>
    </row>
    <row r="36" spans="1:4" ht="15.75" customHeight="1">
      <c r="A36" s="100" t="s">
        <v>123</v>
      </c>
      <c r="B36" s="120">
        <v>2870000</v>
      </c>
      <c r="C36" s="120">
        <v>2612528.0499999998</v>
      </c>
    </row>
    <row r="37" spans="1:4" ht="15.75" customHeight="1">
      <c r="A37" s="99" t="s">
        <v>121</v>
      </c>
      <c r="B37" s="120">
        <v>42000</v>
      </c>
      <c r="C37" s="120">
        <v>41130</v>
      </c>
    </row>
    <row r="38" spans="1:4" ht="15.75" customHeight="1">
      <c r="A38" s="99" t="s">
        <v>122</v>
      </c>
      <c r="B38" s="120">
        <v>1812329.9</v>
      </c>
      <c r="C38" s="120">
        <v>910674.6</v>
      </c>
    </row>
    <row r="39" spans="1:4" ht="15.75" customHeight="1">
      <c r="A39" s="99" t="s">
        <v>121</v>
      </c>
      <c r="B39" s="120">
        <v>217479.6</v>
      </c>
      <c r="C39" s="120">
        <f>C38*12%</f>
        <v>109280.95199999999</v>
      </c>
      <c r="D39" s="121"/>
    </row>
    <row r="40" spans="1:4" ht="15.75" customHeight="1">
      <c r="A40" s="99" t="s">
        <v>120</v>
      </c>
      <c r="B40" s="120">
        <v>1250000</v>
      </c>
      <c r="C40" s="120">
        <v>416112.93</v>
      </c>
    </row>
    <row r="41" spans="1:4" ht="15.75" customHeight="1">
      <c r="A41" s="99" t="s">
        <v>119</v>
      </c>
      <c r="B41" s="120">
        <v>18805.900000000001</v>
      </c>
      <c r="C41" s="120">
        <v>29997.4</v>
      </c>
    </row>
    <row r="42" spans="1:4" ht="15.75" customHeight="1">
      <c r="A42" s="99" t="s">
        <v>283</v>
      </c>
      <c r="B42" s="120">
        <v>1151232.6000000001</v>
      </c>
      <c r="C42" s="120">
        <v>1093562.26</v>
      </c>
    </row>
    <row r="43" spans="1:4" ht="15.75" customHeight="1">
      <c r="A43" s="100" t="s">
        <v>118</v>
      </c>
      <c r="B43" s="120">
        <v>138147.9</v>
      </c>
      <c r="C43" s="120">
        <f>C42*12%</f>
        <v>131227.4712</v>
      </c>
    </row>
    <row r="44" spans="1:4" ht="15.75" customHeight="1">
      <c r="A44" s="99" t="s">
        <v>117</v>
      </c>
      <c r="B44" s="120">
        <v>1058355.5</v>
      </c>
      <c r="C44" s="120">
        <v>215025.73</v>
      </c>
    </row>
    <row r="45" spans="1:4" ht="15.75" customHeight="1">
      <c r="A45" s="99" t="s">
        <v>116</v>
      </c>
      <c r="B45" s="120">
        <v>2034417.6</v>
      </c>
      <c r="C45" s="120">
        <v>509765.75679999997</v>
      </c>
    </row>
    <row r="46" spans="1:4" ht="23.25" customHeight="1">
      <c r="A46" s="119"/>
      <c r="B46" s="118"/>
      <c r="C46" s="118"/>
    </row>
    <row r="47" spans="1:4" ht="15" customHeight="1">
      <c r="A47" s="113" t="s">
        <v>115</v>
      </c>
      <c r="B47" s="113"/>
      <c r="C47" s="117"/>
    </row>
    <row r="48" spans="1:4" ht="12.6" customHeight="1">
      <c r="A48" s="113" t="s">
        <v>114</v>
      </c>
      <c r="B48" s="116"/>
      <c r="C48" s="115"/>
    </row>
    <row r="49" spans="1:3">
      <c r="A49" s="113" t="s">
        <v>113</v>
      </c>
      <c r="B49" s="113"/>
      <c r="C49" s="114"/>
    </row>
    <row r="50" spans="1:3">
      <c r="A50"/>
      <c r="B50"/>
      <c r="C50" s="112"/>
    </row>
    <row r="51" spans="1:3">
      <c r="B51" s="113"/>
      <c r="C51" s="112"/>
    </row>
  </sheetData>
  <mergeCells count="3">
    <mergeCell ref="A2:C2"/>
    <mergeCell ref="A3:C3"/>
    <mergeCell ref="B4:C4"/>
  </mergeCells>
  <pageMargins left="0.9" right="0.22" top="0.23" bottom="0.2" header="0.2" footer="0.2"/>
  <pageSetup paperSize="9" scale="93" orientation="portrait" verticalDpi="0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35"/>
  <sheetViews>
    <sheetView topLeftCell="A16" zoomScaleNormal="100" workbookViewId="0">
      <selection activeCell="F31" sqref="F31"/>
    </sheetView>
  </sheetViews>
  <sheetFormatPr defaultColWidth="8.85546875" defaultRowHeight="12.75"/>
  <cols>
    <col min="1" max="1" width="39.7109375" style="54" customWidth="1"/>
    <col min="2" max="2" width="13.140625" style="54" customWidth="1"/>
    <col min="3" max="3" width="13.5703125" style="92" customWidth="1"/>
    <col min="4" max="4" width="13.7109375" style="92" customWidth="1"/>
    <col min="5" max="16384" width="8.85546875" style="54"/>
  </cols>
  <sheetData>
    <row r="3" spans="1:5" ht="35.25" customHeight="1">
      <c r="A3" s="168" t="s">
        <v>112</v>
      </c>
      <c r="B3" s="168"/>
      <c r="C3" s="168"/>
      <c r="D3" s="168"/>
    </row>
    <row r="4" spans="1:5" ht="19.5" customHeight="1">
      <c r="A4" s="168" t="s">
        <v>207</v>
      </c>
      <c r="B4" s="168"/>
      <c r="C4" s="168"/>
      <c r="D4" s="168"/>
    </row>
    <row r="5" spans="1:5" ht="12.75" customHeight="1">
      <c r="A5" s="182"/>
      <c r="B5" s="182"/>
      <c r="C5" s="182"/>
      <c r="D5" s="182"/>
    </row>
    <row r="6" spans="1:5" ht="10.5" customHeight="1">
      <c r="A6" s="111"/>
      <c r="B6" s="111"/>
      <c r="C6" s="111"/>
      <c r="D6" s="111" t="s">
        <v>82</v>
      </c>
      <c r="E6" s="110"/>
    </row>
    <row r="7" spans="1:5" ht="10.5" customHeight="1">
      <c r="A7" s="109"/>
      <c r="B7" s="109"/>
      <c r="C7" s="109"/>
      <c r="D7" s="109"/>
    </row>
    <row r="8" spans="1:5" ht="15.75" customHeight="1">
      <c r="A8" s="183" t="s">
        <v>111</v>
      </c>
      <c r="B8" s="183" t="s">
        <v>110</v>
      </c>
      <c r="C8" s="184" t="s">
        <v>199</v>
      </c>
      <c r="D8" s="185"/>
    </row>
    <row r="9" spans="1:5" ht="18.75" customHeight="1">
      <c r="A9" s="173"/>
      <c r="B9" s="173"/>
      <c r="C9" s="108" t="s">
        <v>26</v>
      </c>
      <c r="D9" s="108" t="s">
        <v>25</v>
      </c>
    </row>
    <row r="10" spans="1:5" ht="23.25" customHeight="1">
      <c r="A10" s="107" t="s">
        <v>109</v>
      </c>
      <c r="B10" s="98">
        <v>287237.77141169918</v>
      </c>
      <c r="C10" s="98">
        <v>112848.664</v>
      </c>
      <c r="D10" s="106">
        <v>119428.39200000001</v>
      </c>
    </row>
    <row r="11" spans="1:5" ht="24" customHeight="1">
      <c r="A11" s="99" t="s">
        <v>108</v>
      </c>
      <c r="B11" s="98">
        <v>195272.00749386605</v>
      </c>
      <c r="C11" s="98">
        <v>80106.171000000002</v>
      </c>
      <c r="D11" s="97">
        <v>90800.990999999995</v>
      </c>
    </row>
    <row r="12" spans="1:5" ht="24" customHeight="1">
      <c r="A12" s="99" t="s">
        <v>107</v>
      </c>
      <c r="B12" s="98">
        <f>+B10-B11</f>
        <v>91965.76391783313</v>
      </c>
      <c r="C12" s="98">
        <f>+C10-C11</f>
        <v>32742.493000000002</v>
      </c>
      <c r="D12" s="97">
        <f>D10-D11</f>
        <v>28627.401000000013</v>
      </c>
    </row>
    <row r="13" spans="1:5" ht="24" customHeight="1">
      <c r="A13" s="99" t="s">
        <v>106</v>
      </c>
      <c r="B13" s="98">
        <f>B14+B15+B16</f>
        <v>50084.905069162603</v>
      </c>
      <c r="C13" s="98">
        <f>C14+C15+C16</f>
        <v>23916.912</v>
      </c>
      <c r="D13" s="101">
        <f>D14+D15+D16</f>
        <v>21406.794000000002</v>
      </c>
    </row>
    <row r="14" spans="1:5" ht="24" customHeight="1">
      <c r="A14" s="99" t="s">
        <v>105</v>
      </c>
      <c r="B14" s="98">
        <v>10917.924520000002</v>
      </c>
      <c r="C14" s="98">
        <v>5458.9620000000004</v>
      </c>
      <c r="D14" s="101">
        <v>5175.6379999999999</v>
      </c>
    </row>
    <row r="15" spans="1:5" ht="24" customHeight="1">
      <c r="A15" s="99" t="s">
        <v>104</v>
      </c>
      <c r="B15" s="98">
        <v>12844.881046882598</v>
      </c>
      <c r="C15" s="98">
        <v>6360.9</v>
      </c>
      <c r="D15" s="101">
        <v>6841.8109999999997</v>
      </c>
    </row>
    <row r="16" spans="1:5" ht="24" customHeight="1">
      <c r="A16" s="99" t="s">
        <v>103</v>
      </c>
      <c r="B16" s="98">
        <v>26322.099502280005</v>
      </c>
      <c r="C16" s="98">
        <v>12097.05</v>
      </c>
      <c r="D16" s="101">
        <v>9389.3449999999993</v>
      </c>
    </row>
    <row r="17" spans="1:5" ht="24" customHeight="1">
      <c r="A17" s="99" t="s">
        <v>102</v>
      </c>
      <c r="B17" s="98">
        <v>1871.0696</v>
      </c>
      <c r="C17" s="105">
        <v>935.53499999999997</v>
      </c>
      <c r="D17" s="105">
        <v>642.00199999999995</v>
      </c>
    </row>
    <row r="18" spans="1:5" ht="26.25" customHeight="1">
      <c r="A18" s="99" t="s">
        <v>101</v>
      </c>
      <c r="B18" s="98">
        <f>B12-B13+B17</f>
        <v>43751.928448670529</v>
      </c>
      <c r="C18" s="98">
        <f>C12-C13+C17</f>
        <v>9761.1160000000018</v>
      </c>
      <c r="D18" s="97">
        <f>D12-D13+D17</f>
        <v>7862.6090000000113</v>
      </c>
    </row>
    <row r="19" spans="1:5" ht="30" customHeight="1">
      <c r="A19" s="99" t="s">
        <v>100</v>
      </c>
      <c r="B19" s="98">
        <f>B20+B21-B22</f>
        <v>-4000</v>
      </c>
      <c r="C19" s="98">
        <f>C20+C21-C22</f>
        <v>-2000</v>
      </c>
      <c r="D19" s="104">
        <f>D20+D21-D22</f>
        <v>4166.9150000000045</v>
      </c>
    </row>
    <row r="20" spans="1:5" ht="24.75" customHeight="1">
      <c r="A20" s="99" t="s">
        <v>99</v>
      </c>
      <c r="B20" s="98">
        <v>0</v>
      </c>
      <c r="C20" s="98">
        <v>0</v>
      </c>
      <c r="D20" s="101">
        <v>406.58800000000002</v>
      </c>
    </row>
    <row r="21" spans="1:5" ht="24.75" customHeight="1">
      <c r="A21" s="99" t="s">
        <v>98</v>
      </c>
      <c r="B21" s="98">
        <v>0</v>
      </c>
      <c r="C21" s="98">
        <v>0</v>
      </c>
      <c r="D21" s="101">
        <v>36063.853999999999</v>
      </c>
    </row>
    <row r="22" spans="1:5" ht="24.75" customHeight="1">
      <c r="A22" s="99" t="s">
        <v>97</v>
      </c>
      <c r="B22" s="98">
        <v>4000</v>
      </c>
      <c r="C22" s="98">
        <v>2000</v>
      </c>
      <c r="D22" s="101">
        <v>32303.526999999998</v>
      </c>
    </row>
    <row r="23" spans="1:5" ht="17.25" customHeight="1">
      <c r="A23" s="99" t="s">
        <v>96</v>
      </c>
      <c r="B23" s="98">
        <f>B18+B19</f>
        <v>39751.928448670529</v>
      </c>
      <c r="C23" s="98">
        <f>C18+C19</f>
        <v>7761.1160000000018</v>
      </c>
      <c r="D23" s="101">
        <f>D18+D19</f>
        <v>12029.524000000016</v>
      </c>
    </row>
    <row r="24" spans="1:5" ht="39.6" customHeight="1">
      <c r="A24" s="100" t="s">
        <v>95</v>
      </c>
      <c r="B24" s="164"/>
      <c r="C24" s="164"/>
      <c r="D24" s="164">
        <v>1266.1687529999999</v>
      </c>
    </row>
    <row r="25" spans="1:5" ht="24" customHeight="1">
      <c r="A25" s="103" t="s">
        <v>94</v>
      </c>
      <c r="B25" s="101">
        <f>B23+B24</f>
        <v>39751.928448670529</v>
      </c>
      <c r="C25" s="101">
        <f>C23+C24</f>
        <v>7761.1160000000018</v>
      </c>
      <c r="D25" s="101">
        <f>D23+D24</f>
        <v>13295.692753000016</v>
      </c>
      <c r="E25" s="102"/>
    </row>
    <row r="26" spans="1:5" ht="25.5" customHeight="1">
      <c r="A26" s="99" t="s">
        <v>93</v>
      </c>
      <c r="B26" s="98">
        <f>B25*15%</f>
        <v>5962.789267300579</v>
      </c>
      <c r="C26" s="98">
        <f>C25*15%</f>
        <v>1164.1674000000003</v>
      </c>
      <c r="D26" s="97">
        <f>D25*15%</f>
        <v>1994.3539129500023</v>
      </c>
    </row>
    <row r="27" spans="1:5" ht="29.25" customHeight="1">
      <c r="A27" s="99" t="s">
        <v>91</v>
      </c>
      <c r="B27" s="98">
        <f>B23-B26</f>
        <v>33789.139181369952</v>
      </c>
      <c r="C27" s="98">
        <f>C23-C26</f>
        <v>6596.9486000000015</v>
      </c>
      <c r="D27" s="98">
        <f>D23-D26</f>
        <v>10035.170087050014</v>
      </c>
    </row>
    <row r="28" spans="1:5" hidden="1"/>
    <row r="29" spans="1:5" hidden="1">
      <c r="A29" s="96"/>
      <c r="B29" s="96"/>
      <c r="C29" s="95"/>
      <c r="D29" s="95"/>
    </row>
    <row r="30" spans="1:5">
      <c r="B30" s="92"/>
    </row>
    <row r="33" spans="1:4">
      <c r="A33" s="93" t="s">
        <v>90</v>
      </c>
      <c r="B33" s="94"/>
      <c r="C33" s="54"/>
      <c r="D33" s="54"/>
    </row>
    <row r="34" spans="1:4" ht="18" customHeight="1">
      <c r="A34" s="93" t="s">
        <v>89</v>
      </c>
      <c r="B34" s="93"/>
      <c r="C34" s="54"/>
      <c r="D34" s="54"/>
    </row>
    <row r="35" spans="1:4" ht="18.75" customHeight="1">
      <c r="A35" s="93" t="s">
        <v>88</v>
      </c>
      <c r="B35" s="93"/>
      <c r="C35" s="54"/>
      <c r="D35" s="54"/>
    </row>
  </sheetData>
  <mergeCells count="6">
    <mergeCell ref="A3:D3"/>
    <mergeCell ref="A4:D4"/>
    <mergeCell ref="A5:D5"/>
    <mergeCell ref="A8:A9"/>
    <mergeCell ref="B8:B9"/>
    <mergeCell ref="C8:D8"/>
  </mergeCells>
  <printOptions horizontalCentered="1" verticalCentered="1"/>
  <pageMargins left="0.36" right="0.2" top="0.86" bottom="2.14" header="0.82" footer="2.0299999999999998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topLeftCell="A4" zoomScaleNormal="100" workbookViewId="0">
      <selection activeCell="D8" sqref="D8:H13"/>
    </sheetView>
  </sheetViews>
  <sheetFormatPr defaultRowHeight="12.75"/>
  <cols>
    <col min="1" max="1" width="4.42578125" style="71" customWidth="1"/>
    <col min="2" max="2" width="41.5703125" style="71" customWidth="1"/>
    <col min="3" max="3" width="8.85546875" style="71" customWidth="1"/>
    <col min="4" max="4" width="12" style="71" customWidth="1"/>
    <col min="5" max="5" width="11.140625" style="71" customWidth="1"/>
    <col min="6" max="6" width="14.140625" style="71" customWidth="1"/>
    <col min="7" max="7" width="9.140625" style="71" customWidth="1"/>
    <col min="8" max="8" width="11.42578125" style="71" customWidth="1"/>
    <col min="9" max="16384" width="9.140625" style="71"/>
  </cols>
  <sheetData>
    <row r="1" spans="1:8" ht="76.5" customHeight="1">
      <c r="G1"/>
    </row>
    <row r="3" spans="1:8" ht="34.5" customHeight="1">
      <c r="A3" s="186" t="s">
        <v>87</v>
      </c>
      <c r="B3" s="186"/>
      <c r="C3" s="186"/>
      <c r="D3" s="186"/>
      <c r="E3" s="186"/>
      <c r="F3" s="186"/>
      <c r="G3" s="186"/>
      <c r="H3" s="186"/>
    </row>
    <row r="4" spans="1:8" ht="34.5" customHeight="1">
      <c r="A4" s="187" t="s">
        <v>208</v>
      </c>
      <c r="B4" s="187"/>
      <c r="C4" s="187"/>
      <c r="D4" s="187"/>
      <c r="E4" s="187"/>
      <c r="F4" s="187"/>
      <c r="G4" s="187"/>
      <c r="H4" s="187"/>
    </row>
    <row r="5" spans="1:8" ht="23.25" customHeight="1">
      <c r="A5" s="188"/>
      <c r="B5" s="188"/>
      <c r="C5" s="188"/>
      <c r="D5" s="188"/>
      <c r="E5" s="188"/>
      <c r="F5" s="188"/>
      <c r="G5" s="188"/>
      <c r="H5" s="188"/>
    </row>
    <row r="6" spans="1:8" ht="32.25" customHeight="1">
      <c r="A6" s="91"/>
      <c r="B6" s="189" t="s">
        <v>27</v>
      </c>
      <c r="C6" s="189" t="s">
        <v>31</v>
      </c>
      <c r="D6" s="191" t="s">
        <v>198</v>
      </c>
      <c r="E6" s="192"/>
      <c r="F6" s="193"/>
      <c r="G6" s="189" t="s">
        <v>86</v>
      </c>
      <c r="H6" s="89" t="s">
        <v>85</v>
      </c>
    </row>
    <row r="7" spans="1:8" ht="23.25" customHeight="1">
      <c r="A7" s="90"/>
      <c r="B7" s="190"/>
      <c r="C7" s="190"/>
      <c r="D7" s="89" t="s">
        <v>26</v>
      </c>
      <c r="E7" s="89" t="s">
        <v>25</v>
      </c>
      <c r="F7" s="89" t="s">
        <v>84</v>
      </c>
      <c r="G7" s="190"/>
      <c r="H7" s="89" t="s">
        <v>7</v>
      </c>
    </row>
    <row r="8" spans="1:8" ht="24.75" customHeight="1">
      <c r="A8" s="88">
        <v>1</v>
      </c>
      <c r="B8" s="87" t="s">
        <v>83</v>
      </c>
      <c r="C8" s="74" t="s">
        <v>82</v>
      </c>
      <c r="D8" s="73">
        <v>116207.167</v>
      </c>
      <c r="E8" s="73">
        <v>120674.951</v>
      </c>
      <c r="F8" s="77">
        <f>E8/D8*100</f>
        <v>103.84467164576863</v>
      </c>
      <c r="G8" s="73">
        <v>134841.821</v>
      </c>
      <c r="H8" s="77">
        <f>E8/G8*100</f>
        <v>89.493712043535808</v>
      </c>
    </row>
    <row r="9" spans="1:8" ht="24" customHeight="1">
      <c r="A9" s="76">
        <v>2</v>
      </c>
      <c r="B9" s="78" t="s">
        <v>81</v>
      </c>
      <c r="C9" s="78" t="s">
        <v>80</v>
      </c>
      <c r="D9" s="81">
        <v>103429.567</v>
      </c>
      <c r="E9" s="81">
        <v>112816.09600000001</v>
      </c>
      <c r="F9" s="77">
        <f>E9/D9*100</f>
        <v>109.07528598664635</v>
      </c>
      <c r="G9" s="81">
        <v>128071.397</v>
      </c>
      <c r="H9" s="77">
        <f>E9/G9*100</f>
        <v>88.088440231506183</v>
      </c>
    </row>
    <row r="10" spans="1:8" ht="16.5" customHeight="1">
      <c r="A10" s="86">
        <v>3</v>
      </c>
      <c r="B10" s="85" t="s">
        <v>79</v>
      </c>
      <c r="C10" s="84" t="s">
        <v>195</v>
      </c>
      <c r="D10" s="83"/>
      <c r="E10" s="81"/>
      <c r="F10" s="82"/>
      <c r="G10" s="81"/>
      <c r="H10" s="80"/>
    </row>
    <row r="11" spans="1:8" ht="24" customHeight="1">
      <c r="A11" s="79"/>
      <c r="B11" s="75" t="s">
        <v>78</v>
      </c>
      <c r="C11" s="74" t="s">
        <v>77</v>
      </c>
      <c r="D11" s="72">
        <v>72.585999999999999</v>
      </c>
      <c r="E11" s="73">
        <v>63.604999999999997</v>
      </c>
      <c r="F11" s="72">
        <f>E11/D11*100</f>
        <v>87.627090623536219</v>
      </c>
      <c r="G11" s="73">
        <v>96.811000000000007</v>
      </c>
      <c r="H11" s="77">
        <f>E11/G11*100</f>
        <v>65.700178698701578</v>
      </c>
    </row>
    <row r="12" spans="1:8" ht="24" customHeight="1">
      <c r="A12" s="79"/>
      <c r="B12" s="75" t="s">
        <v>76</v>
      </c>
      <c r="C12" s="78" t="s">
        <v>75</v>
      </c>
      <c r="D12" s="72">
        <v>35.695999999999998</v>
      </c>
      <c r="E12" s="73">
        <v>28.87</v>
      </c>
      <c r="F12" s="77">
        <f>E12/D12*100</f>
        <v>80.877409233527572</v>
      </c>
      <c r="G12" s="73">
        <v>49.424999999999997</v>
      </c>
      <c r="H12" s="77">
        <f>E12/G12*100</f>
        <v>58.411734951947402</v>
      </c>
    </row>
    <row r="13" spans="1:8" ht="24.75" customHeight="1">
      <c r="A13" s="76"/>
      <c r="B13" s="75" t="s">
        <v>74</v>
      </c>
      <c r="C13" s="74" t="s">
        <v>11</v>
      </c>
      <c r="D13" s="73">
        <v>2904</v>
      </c>
      <c r="E13" s="73">
        <v>3391.4</v>
      </c>
      <c r="F13" s="72">
        <f>E13/D13*100</f>
        <v>116.78374655647383</v>
      </c>
      <c r="G13" s="73">
        <v>3167</v>
      </c>
      <c r="H13" s="72">
        <f>E13/G13*100</f>
        <v>107.08556994000631</v>
      </c>
    </row>
    <row r="16" spans="1:8" ht="30.75" customHeight="1">
      <c r="A16" t="s">
        <v>73</v>
      </c>
    </row>
    <row r="17" spans="1:1" ht="15.75" customHeight="1">
      <c r="A17" t="s">
        <v>72</v>
      </c>
    </row>
  </sheetData>
  <mergeCells count="7">
    <mergeCell ref="A3:H3"/>
    <mergeCell ref="A4:H4"/>
    <mergeCell ref="A5:H5"/>
    <mergeCell ref="B6:B7"/>
    <mergeCell ref="C6:C7"/>
    <mergeCell ref="D6:F6"/>
    <mergeCell ref="G6:G7"/>
  </mergeCells>
  <pageMargins left="1.7" right="0.70866141732283472" top="0.25" bottom="0.2" header="0.2" footer="0.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90"/>
  <sheetViews>
    <sheetView tabSelected="1" topLeftCell="A25" zoomScaleNormal="100" workbookViewId="0">
      <selection activeCell="I31" sqref="I31"/>
    </sheetView>
  </sheetViews>
  <sheetFormatPr defaultRowHeight="12.75"/>
  <sheetData>
    <row r="1" spans="1:9" ht="20.25" customHeight="1">
      <c r="A1" s="195" t="s">
        <v>71</v>
      </c>
      <c r="B1" s="195"/>
      <c r="C1" s="195"/>
      <c r="D1" s="195"/>
      <c r="E1" s="195"/>
      <c r="F1" s="195"/>
      <c r="G1" s="195"/>
      <c r="H1" s="195"/>
      <c r="I1" s="195"/>
    </row>
    <row r="2" spans="1:9" ht="18" customHeight="1">
      <c r="A2" s="70" t="s">
        <v>209</v>
      </c>
      <c r="B2" s="70"/>
      <c r="C2" s="70"/>
      <c r="D2" s="70"/>
      <c r="E2" s="70"/>
      <c r="F2" s="70"/>
      <c r="G2" s="70"/>
      <c r="H2" s="70"/>
      <c r="I2" s="70"/>
    </row>
    <row r="3" spans="1:9" ht="18" customHeight="1">
      <c r="A3" s="66" t="s">
        <v>70</v>
      </c>
      <c r="B3" s="66"/>
      <c r="C3" s="66"/>
      <c r="D3" s="66"/>
      <c r="E3" s="66"/>
      <c r="F3" s="65"/>
      <c r="G3" s="65"/>
      <c r="H3" s="65"/>
      <c r="I3" s="65"/>
    </row>
    <row r="4" spans="1:9" ht="24.75" customHeight="1">
      <c r="A4" s="196" t="s">
        <v>210</v>
      </c>
      <c r="B4" s="197"/>
      <c r="C4" s="197"/>
      <c r="D4" s="197"/>
      <c r="E4" s="197"/>
      <c r="F4" s="197"/>
      <c r="G4" s="197"/>
      <c r="H4" s="197"/>
      <c r="I4" s="197"/>
    </row>
    <row r="5" spans="1:9" ht="24.75" customHeight="1">
      <c r="A5" s="194" t="s">
        <v>211</v>
      </c>
      <c r="B5" s="194"/>
      <c r="C5" s="194"/>
      <c r="D5" s="194"/>
      <c r="E5" s="194"/>
      <c r="F5" s="194"/>
      <c r="G5" s="194"/>
      <c r="H5" s="194"/>
      <c r="I5" s="194"/>
    </row>
    <row r="6" spans="1:9" ht="24.75" customHeight="1">
      <c r="A6" s="194" t="s">
        <v>212</v>
      </c>
      <c r="B6" s="194"/>
      <c r="C6" s="194"/>
      <c r="D6" s="194"/>
      <c r="E6" s="194"/>
      <c r="F6" s="194"/>
      <c r="G6" s="194"/>
      <c r="H6" s="194"/>
      <c r="I6" s="194"/>
    </row>
    <row r="7" spans="1:9" ht="24.75" customHeight="1">
      <c r="A7" s="194" t="s">
        <v>213</v>
      </c>
      <c r="B7" s="194"/>
      <c r="C7" s="194"/>
      <c r="D7" s="194"/>
      <c r="E7" s="194"/>
      <c r="F7" s="194"/>
      <c r="G7" s="194"/>
      <c r="H7" s="194"/>
      <c r="I7" s="194"/>
    </row>
    <row r="8" spans="1:9" ht="24.75" customHeight="1">
      <c r="A8" s="194" t="s">
        <v>214</v>
      </c>
      <c r="B8" s="194"/>
      <c r="C8" s="194"/>
      <c r="D8" s="194"/>
      <c r="E8" s="194"/>
      <c r="F8" s="194"/>
      <c r="G8" s="194"/>
      <c r="H8" s="194"/>
      <c r="I8" s="194"/>
    </row>
    <row r="9" spans="1:9" ht="18" customHeight="1">
      <c r="A9" s="65"/>
      <c r="B9" s="65"/>
      <c r="C9" s="65"/>
      <c r="D9" s="65"/>
      <c r="E9" s="65"/>
      <c r="F9" s="65"/>
      <c r="G9" s="65"/>
      <c r="H9" s="65"/>
      <c r="I9" s="65"/>
    </row>
    <row r="10" spans="1:9" ht="18" customHeight="1">
      <c r="A10" s="66" t="s">
        <v>69</v>
      </c>
      <c r="B10" s="66"/>
      <c r="C10" s="66"/>
      <c r="D10" s="66"/>
      <c r="E10" s="66"/>
      <c r="F10" s="65"/>
      <c r="G10" s="65"/>
      <c r="H10" s="65"/>
      <c r="I10" s="65"/>
    </row>
    <row r="11" spans="1:9" ht="18" customHeight="1">
      <c r="A11" t="s">
        <v>215</v>
      </c>
      <c r="B11" s="69"/>
      <c r="C11" s="69"/>
      <c r="D11" s="69"/>
      <c r="E11" s="69"/>
      <c r="F11" s="69"/>
      <c r="G11" s="69"/>
      <c r="H11" s="69"/>
      <c r="I11" s="69"/>
    </row>
    <row r="12" spans="1:9" s="54" customFormat="1" ht="18" customHeight="1">
      <c r="A12" s="54" t="s">
        <v>284</v>
      </c>
      <c r="B12" s="68"/>
      <c r="C12" s="68"/>
      <c r="D12" s="68"/>
      <c r="E12" s="68"/>
      <c r="F12" s="68"/>
      <c r="G12" s="68"/>
      <c r="H12" s="68"/>
      <c r="I12" s="68"/>
    </row>
    <row r="13" spans="1:9" ht="18" customHeight="1">
      <c r="A13" t="s">
        <v>68</v>
      </c>
      <c r="B13" s="65"/>
      <c r="C13" s="65"/>
      <c r="D13" s="65"/>
      <c r="E13" s="65"/>
      <c r="F13" s="65"/>
      <c r="G13" s="65"/>
      <c r="H13" s="65"/>
      <c r="I13" s="65"/>
    </row>
    <row r="14" spans="1:9" ht="18" customHeight="1">
      <c r="A14" t="s">
        <v>216</v>
      </c>
      <c r="B14" s="65"/>
      <c r="C14" s="65"/>
      <c r="D14" s="65"/>
      <c r="E14" s="65"/>
      <c r="F14" s="65"/>
      <c r="G14" s="65"/>
      <c r="H14" s="65"/>
      <c r="I14" s="65"/>
    </row>
    <row r="15" spans="1:9" ht="18" customHeight="1">
      <c r="A15" s="65"/>
      <c r="B15" s="65"/>
      <c r="C15" s="65"/>
      <c r="D15" s="65"/>
      <c r="E15" s="65"/>
      <c r="F15" s="65"/>
      <c r="G15" s="65"/>
      <c r="H15" s="65"/>
      <c r="I15" s="65"/>
    </row>
    <row r="16" spans="1:9" ht="18" customHeight="1">
      <c r="A16" s="66" t="s">
        <v>67</v>
      </c>
      <c r="B16" s="66"/>
      <c r="C16" s="66"/>
      <c r="D16" s="66"/>
      <c r="E16" s="66"/>
      <c r="F16" s="65"/>
      <c r="G16" s="65"/>
      <c r="H16" s="65"/>
      <c r="I16" s="65"/>
    </row>
    <row r="17" spans="1:9" ht="18" customHeight="1">
      <c r="A17" t="s">
        <v>217</v>
      </c>
      <c r="B17" s="65"/>
      <c r="C17" s="65"/>
      <c r="D17" s="65"/>
      <c r="E17" s="65"/>
      <c r="F17" s="65"/>
      <c r="G17" s="65"/>
      <c r="H17" s="65"/>
      <c r="I17" s="65"/>
    </row>
    <row r="18" spans="1:9" ht="18" customHeight="1">
      <c r="A18" s="54" t="s">
        <v>218</v>
      </c>
      <c r="B18" s="68"/>
      <c r="C18" s="68"/>
      <c r="D18" s="68"/>
      <c r="E18" s="68"/>
      <c r="F18" s="68"/>
      <c r="G18" s="68"/>
      <c r="H18" s="68"/>
      <c r="I18" s="68"/>
    </row>
    <row r="19" spans="1:9" ht="18" customHeight="1">
      <c r="A19" s="54" t="s">
        <v>219</v>
      </c>
      <c r="B19" s="68"/>
      <c r="C19" s="68"/>
      <c r="D19" s="68"/>
      <c r="E19" s="68"/>
      <c r="F19" s="68"/>
      <c r="G19" s="68"/>
      <c r="H19" s="68"/>
      <c r="I19" s="68"/>
    </row>
    <row r="20" spans="1:9" ht="18" customHeight="1">
      <c r="A20" s="54" t="s">
        <v>220</v>
      </c>
      <c r="B20" s="68"/>
      <c r="C20" s="68"/>
      <c r="D20" s="68"/>
      <c r="E20" s="68"/>
      <c r="F20" s="68"/>
      <c r="G20" s="68"/>
      <c r="H20" s="68"/>
      <c r="I20" s="68"/>
    </row>
    <row r="21" spans="1:9" ht="18" customHeight="1">
      <c r="A21" s="54" t="s">
        <v>221</v>
      </c>
      <c r="B21" s="68"/>
      <c r="C21" s="68"/>
      <c r="D21" s="68"/>
      <c r="E21" s="68"/>
      <c r="F21" s="68"/>
      <c r="G21" s="68"/>
      <c r="H21" s="68"/>
      <c r="I21" s="68"/>
    </row>
    <row r="22" spans="1:9" ht="18" customHeight="1">
      <c r="A22" s="54" t="s">
        <v>222</v>
      </c>
      <c r="B22" s="68"/>
      <c r="C22" s="68"/>
      <c r="D22" s="68"/>
      <c r="E22" s="68"/>
      <c r="F22" s="68"/>
      <c r="G22" s="68"/>
      <c r="H22" s="68"/>
      <c r="I22" s="68"/>
    </row>
    <row r="23" spans="1:9" ht="18" customHeight="1">
      <c r="A23" s="54" t="s">
        <v>223</v>
      </c>
      <c r="B23" s="68"/>
      <c r="C23" s="68"/>
      <c r="D23" s="68"/>
      <c r="E23" s="68"/>
      <c r="F23" s="68"/>
      <c r="G23" s="68"/>
      <c r="H23" s="68"/>
      <c r="I23" s="68"/>
    </row>
    <row r="24" spans="1:9" ht="18" customHeight="1">
      <c r="A24" t="s">
        <v>224</v>
      </c>
      <c r="B24" s="65"/>
      <c r="C24" s="65"/>
      <c r="D24" s="65"/>
      <c r="E24" s="65"/>
      <c r="F24" s="65"/>
      <c r="G24" s="65"/>
      <c r="H24" s="65"/>
      <c r="I24" s="65"/>
    </row>
    <row r="25" spans="1:9" ht="18" customHeight="1">
      <c r="A25" t="s">
        <v>225</v>
      </c>
      <c r="B25" s="65"/>
      <c r="C25" s="65"/>
      <c r="D25" s="65"/>
      <c r="E25" s="65"/>
      <c r="F25" s="65"/>
      <c r="G25" s="65"/>
      <c r="H25" s="65"/>
      <c r="I25" s="65"/>
    </row>
    <row r="26" spans="1:9" ht="18" customHeight="1">
      <c r="A26" s="54" t="s">
        <v>226</v>
      </c>
      <c r="B26" s="68"/>
      <c r="C26" s="68"/>
      <c r="D26" s="68"/>
      <c r="E26" s="68"/>
      <c r="F26" s="68"/>
      <c r="G26" s="65"/>
      <c r="H26" s="65"/>
      <c r="I26" s="65"/>
    </row>
    <row r="27" spans="1:9" ht="18" customHeight="1">
      <c r="A27" t="s">
        <v>227</v>
      </c>
      <c r="B27" s="65"/>
      <c r="C27" s="65"/>
      <c r="D27" s="65"/>
      <c r="E27" s="65"/>
      <c r="F27" s="65"/>
      <c r="G27" s="65"/>
      <c r="H27" s="65"/>
      <c r="I27" s="65"/>
    </row>
    <row r="28" spans="1:9" ht="18" customHeight="1">
      <c r="A28" s="54" t="s">
        <v>228</v>
      </c>
      <c r="B28" s="68"/>
      <c r="C28" s="68"/>
      <c r="D28" s="68"/>
      <c r="E28" s="68"/>
      <c r="F28" s="68"/>
      <c r="G28" s="65"/>
      <c r="H28" s="65"/>
      <c r="I28" s="65"/>
    </row>
    <row r="29" spans="1:9" ht="18" customHeight="1">
      <c r="A29" t="s">
        <v>229</v>
      </c>
      <c r="B29" s="65"/>
      <c r="C29" s="65"/>
      <c r="D29" s="65"/>
      <c r="E29" s="65"/>
      <c r="F29" s="65"/>
      <c r="G29" s="65"/>
      <c r="H29" s="65"/>
      <c r="I29" s="65"/>
    </row>
    <row r="30" spans="1:9" ht="18" customHeight="1">
      <c r="A30" s="54" t="s">
        <v>230</v>
      </c>
      <c r="B30" s="68"/>
      <c r="C30" s="68"/>
      <c r="D30" s="68"/>
      <c r="E30" s="68"/>
      <c r="F30" s="68"/>
      <c r="G30" s="65"/>
      <c r="H30" s="65"/>
      <c r="I30" s="65"/>
    </row>
    <row r="31" spans="1:9" ht="18" customHeight="1">
      <c r="A31" s="54" t="s">
        <v>231</v>
      </c>
      <c r="B31" s="68"/>
      <c r="C31" s="68"/>
      <c r="D31" s="68"/>
      <c r="E31" s="68"/>
      <c r="F31" s="68"/>
      <c r="G31" s="65"/>
      <c r="H31" s="65"/>
      <c r="I31" s="65"/>
    </row>
    <row r="32" spans="1:9" ht="18" customHeight="1">
      <c r="A32" s="54" t="s">
        <v>232</v>
      </c>
      <c r="B32" s="68"/>
      <c r="C32" s="68"/>
      <c r="D32" s="68"/>
      <c r="E32" s="68"/>
      <c r="F32" s="68"/>
      <c r="G32" s="65"/>
      <c r="H32" s="65"/>
      <c r="I32" s="65"/>
    </row>
    <row r="33" spans="1:10" ht="18" customHeight="1">
      <c r="A33" s="54" t="s">
        <v>233</v>
      </c>
      <c r="B33" s="68"/>
      <c r="C33" s="68"/>
      <c r="D33" s="68"/>
      <c r="E33" s="68"/>
      <c r="F33" s="68"/>
      <c r="G33" s="65"/>
      <c r="H33" s="65"/>
      <c r="I33" s="65"/>
    </row>
    <row r="34" spans="1:10" ht="18" customHeight="1">
      <c r="A34" s="54" t="s">
        <v>234</v>
      </c>
      <c r="B34" s="65"/>
      <c r="C34" s="65"/>
      <c r="D34" s="65"/>
      <c r="E34" s="65"/>
      <c r="F34" s="65"/>
      <c r="G34" s="65"/>
      <c r="H34" s="65"/>
      <c r="I34" s="65"/>
    </row>
    <row r="35" spans="1:10" s="54" customFormat="1" ht="18" customHeight="1">
      <c r="A35" s="219" t="s">
        <v>66</v>
      </c>
      <c r="B35" s="219"/>
      <c r="C35" s="219"/>
      <c r="D35" s="219"/>
      <c r="E35" s="219"/>
      <c r="F35" s="68"/>
      <c r="G35" s="68"/>
      <c r="H35" s="68"/>
      <c r="I35" s="68"/>
    </row>
    <row r="36" spans="1:10" ht="18" customHeight="1">
      <c r="A36" t="s">
        <v>235</v>
      </c>
      <c r="B36" s="68"/>
      <c r="C36" s="68"/>
      <c r="D36" s="68"/>
      <c r="E36" s="68"/>
      <c r="F36" s="68"/>
      <c r="G36" s="68"/>
      <c r="H36" s="68"/>
      <c r="I36" s="68"/>
    </row>
    <row r="37" spans="1:10" ht="18" customHeight="1">
      <c r="A37" t="s">
        <v>236</v>
      </c>
      <c r="B37" s="68"/>
      <c r="C37" s="68"/>
      <c r="D37" s="68"/>
      <c r="E37" s="68"/>
      <c r="F37" s="68"/>
      <c r="G37" s="68"/>
      <c r="H37" s="68"/>
      <c r="I37" s="68"/>
    </row>
    <row r="38" spans="1:10" ht="18" customHeight="1">
      <c r="A38" s="54" t="s">
        <v>237</v>
      </c>
      <c r="B38" s="68"/>
      <c r="C38" s="68"/>
      <c r="D38" s="68"/>
      <c r="E38" s="68"/>
      <c r="F38" s="68"/>
      <c r="G38" s="68"/>
      <c r="H38" s="68"/>
      <c r="I38" s="68"/>
      <c r="J38" s="54"/>
    </row>
    <row r="39" spans="1:10" ht="18" customHeight="1">
      <c r="A39" s="54" t="s">
        <v>238</v>
      </c>
      <c r="B39" s="68"/>
      <c r="C39" s="68"/>
      <c r="D39" s="68"/>
      <c r="E39" s="68"/>
      <c r="F39" s="68"/>
      <c r="G39" s="68"/>
      <c r="H39" s="68"/>
      <c r="I39" s="68"/>
    </row>
    <row r="40" spans="1:10" ht="18" customHeight="1">
      <c r="A40" s="54" t="s">
        <v>239</v>
      </c>
      <c r="B40" s="68"/>
      <c r="C40" s="68"/>
      <c r="D40" s="68"/>
      <c r="E40" s="68"/>
      <c r="F40" s="68"/>
      <c r="G40" s="68"/>
      <c r="H40" s="68"/>
      <c r="I40" s="68"/>
    </row>
    <row r="41" spans="1:10" ht="18" customHeight="1">
      <c r="A41" t="s">
        <v>240</v>
      </c>
      <c r="B41" s="65"/>
      <c r="C41" s="65"/>
      <c r="D41" s="65"/>
      <c r="E41" s="65"/>
      <c r="F41" s="65"/>
      <c r="G41" s="65"/>
      <c r="H41" s="65"/>
      <c r="I41" s="65"/>
    </row>
    <row r="42" spans="1:10" ht="18" customHeight="1">
      <c r="A42" t="s">
        <v>241</v>
      </c>
      <c r="B42" s="65"/>
      <c r="C42" s="65"/>
      <c r="D42" s="65"/>
      <c r="E42" s="65"/>
      <c r="F42" s="65"/>
      <c r="G42" s="65"/>
      <c r="H42" s="65"/>
      <c r="I42" s="65"/>
    </row>
    <row r="43" spans="1:10" ht="18" customHeight="1">
      <c r="A43" t="s">
        <v>242</v>
      </c>
      <c r="B43" s="65"/>
      <c r="C43" s="65"/>
      <c r="D43" s="65"/>
      <c r="E43" s="65"/>
      <c r="F43" s="65"/>
      <c r="G43" s="65"/>
      <c r="H43" s="65"/>
      <c r="I43" s="65"/>
    </row>
    <row r="44" spans="1:10" ht="18" customHeight="1">
      <c r="A44" t="s">
        <v>243</v>
      </c>
      <c r="B44" s="65"/>
      <c r="C44" s="65"/>
      <c r="D44" s="65"/>
      <c r="E44" s="65"/>
      <c r="F44" s="65"/>
      <c r="G44" s="65"/>
      <c r="H44" s="65"/>
      <c r="I44" s="65"/>
    </row>
    <row r="45" spans="1:10" ht="18" customHeight="1">
      <c r="A45" s="67"/>
      <c r="B45" s="65"/>
      <c r="C45" s="65"/>
      <c r="D45" s="65"/>
      <c r="E45" s="65"/>
      <c r="F45" s="65"/>
      <c r="G45" s="65"/>
      <c r="H45" s="65"/>
      <c r="I45" s="65"/>
    </row>
    <row r="46" spans="1:10" ht="18" customHeight="1">
      <c r="A46" t="s">
        <v>244</v>
      </c>
      <c r="B46" s="65"/>
      <c r="C46" s="65"/>
      <c r="D46" s="65"/>
      <c r="E46" s="65"/>
      <c r="F46" s="65"/>
      <c r="G46" s="65"/>
      <c r="H46" s="65"/>
      <c r="I46" s="65"/>
    </row>
    <row r="47" spans="1:10" ht="18" customHeight="1">
      <c r="A47" t="s">
        <v>245</v>
      </c>
      <c r="B47" s="65"/>
      <c r="C47" s="65"/>
      <c r="D47" s="65"/>
      <c r="E47" s="65"/>
      <c r="F47" s="65"/>
      <c r="G47" s="65"/>
      <c r="H47" s="65"/>
      <c r="I47" s="65"/>
    </row>
    <row r="48" spans="1:10" ht="18" customHeight="1">
      <c r="A48" t="s">
        <v>246</v>
      </c>
      <c r="B48" s="65"/>
      <c r="C48" s="65"/>
      <c r="D48" s="65"/>
      <c r="E48" s="65"/>
      <c r="F48" s="65"/>
      <c r="G48" s="65"/>
      <c r="H48" s="65"/>
      <c r="I48" s="65"/>
    </row>
    <row r="49" spans="1:9" ht="18" customHeight="1">
      <c r="A49" t="s">
        <v>247</v>
      </c>
      <c r="B49" s="65"/>
      <c r="C49" s="65"/>
      <c r="D49" s="65"/>
      <c r="E49" s="65"/>
      <c r="F49" s="65"/>
      <c r="G49" s="65"/>
      <c r="H49" s="65"/>
      <c r="I49" s="65"/>
    </row>
    <row r="50" spans="1:9" ht="18" customHeight="1">
      <c r="A50" t="s">
        <v>65</v>
      </c>
      <c r="B50" s="65"/>
      <c r="C50" s="65"/>
      <c r="D50" s="65"/>
      <c r="E50" s="65"/>
      <c r="F50" s="65"/>
      <c r="G50" s="65"/>
      <c r="H50" s="65"/>
      <c r="I50" s="65"/>
    </row>
    <row r="51" spans="1:9" ht="18" customHeight="1">
      <c r="A51" t="s">
        <v>248</v>
      </c>
      <c r="B51" s="65"/>
      <c r="C51" s="65"/>
      <c r="D51" s="65"/>
      <c r="E51" s="65"/>
      <c r="F51" s="65"/>
      <c r="G51" s="65"/>
      <c r="H51" s="65"/>
      <c r="I51" s="65"/>
    </row>
    <row r="52" spans="1:9" ht="18" customHeight="1">
      <c r="A52" t="s">
        <v>249</v>
      </c>
      <c r="B52" s="65"/>
      <c r="C52" s="65"/>
      <c r="D52" s="65"/>
      <c r="E52" s="65"/>
      <c r="F52" s="65"/>
      <c r="G52" s="65"/>
      <c r="H52" s="65"/>
      <c r="I52" s="65"/>
    </row>
    <row r="53" spans="1:9" ht="18" customHeight="1">
      <c r="A53" t="s">
        <v>250</v>
      </c>
      <c r="B53" s="65"/>
      <c r="C53" s="65"/>
      <c r="D53" s="65"/>
      <c r="E53" s="65"/>
      <c r="F53" s="65"/>
      <c r="G53" s="65"/>
      <c r="H53" s="65"/>
      <c r="I53" s="65"/>
    </row>
    <row r="54" spans="1:9" ht="18" customHeight="1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8" customHeight="1">
      <c r="A55" s="66" t="s">
        <v>64</v>
      </c>
      <c r="B55" s="66"/>
      <c r="C55" s="66"/>
      <c r="D55" s="66"/>
      <c r="E55" s="66"/>
      <c r="F55" s="65"/>
      <c r="G55" s="65"/>
      <c r="H55" s="65"/>
      <c r="I55" s="65"/>
    </row>
    <row r="56" spans="1:9" ht="18" customHeight="1">
      <c r="A56" t="s">
        <v>251</v>
      </c>
      <c r="B56" s="65"/>
      <c r="C56" s="65"/>
      <c r="D56" s="65"/>
      <c r="E56" s="65"/>
      <c r="F56" s="65"/>
      <c r="G56" s="65"/>
      <c r="H56" s="65"/>
      <c r="I56" s="65"/>
    </row>
    <row r="57" spans="1:9" ht="18" customHeight="1">
      <c r="A57" t="s">
        <v>252</v>
      </c>
      <c r="B57" s="65"/>
      <c r="C57" s="65"/>
      <c r="D57" s="65"/>
      <c r="E57" s="65"/>
      <c r="F57" s="65"/>
      <c r="G57" s="65"/>
      <c r="H57" s="65"/>
      <c r="I57" s="65"/>
    </row>
    <row r="58" spans="1:9" ht="18" customHeight="1">
      <c r="A58" t="s">
        <v>253</v>
      </c>
      <c r="B58" s="65"/>
      <c r="C58" s="65"/>
      <c r="D58" s="65"/>
      <c r="E58" s="65"/>
      <c r="F58" s="65"/>
      <c r="G58" s="65"/>
      <c r="H58" s="65"/>
      <c r="I58" s="65"/>
    </row>
    <row r="59" spans="1:9" ht="18" customHeight="1">
      <c r="A59" t="s">
        <v>63</v>
      </c>
      <c r="B59" s="65"/>
      <c r="C59" s="65"/>
      <c r="D59" s="65"/>
      <c r="E59" s="65"/>
      <c r="F59" s="65"/>
      <c r="G59" s="65"/>
      <c r="H59" t="s">
        <v>254</v>
      </c>
      <c r="I59" s="65"/>
    </row>
    <row r="60" spans="1:9" ht="18" customHeight="1">
      <c r="A60" t="s">
        <v>255</v>
      </c>
      <c r="B60" s="65"/>
      <c r="C60" s="65"/>
      <c r="D60" s="65"/>
      <c r="E60" s="65"/>
      <c r="F60" s="65"/>
      <c r="G60" s="65"/>
      <c r="H60" s="65"/>
      <c r="I60" s="65"/>
    </row>
    <row r="61" spans="1:9" ht="18" customHeight="1">
      <c r="A61" t="s">
        <v>256</v>
      </c>
      <c r="B61" s="65"/>
      <c r="C61" s="65"/>
      <c r="D61" s="65"/>
      <c r="E61" s="65"/>
      <c r="F61" s="65"/>
      <c r="G61" s="65"/>
      <c r="H61" s="65"/>
      <c r="I61" s="65"/>
    </row>
    <row r="62" spans="1:9" ht="18" customHeight="1">
      <c r="A62" t="s">
        <v>257</v>
      </c>
      <c r="B62" s="65"/>
      <c r="C62" s="65"/>
      <c r="D62" s="65"/>
      <c r="E62" s="65"/>
      <c r="F62" s="65"/>
      <c r="G62" s="65"/>
      <c r="H62" s="65"/>
      <c r="I62" s="65"/>
    </row>
    <row r="63" spans="1:9" ht="18" customHeight="1">
      <c r="A63" t="s">
        <v>258</v>
      </c>
      <c r="B63" s="65"/>
      <c r="C63" s="65"/>
      <c r="D63" s="65"/>
      <c r="E63" s="65"/>
      <c r="F63" s="65"/>
      <c r="G63" s="65"/>
      <c r="H63" s="65"/>
      <c r="I63" s="65"/>
    </row>
    <row r="64" spans="1:9" ht="18" customHeight="1">
      <c r="A64" t="s">
        <v>259</v>
      </c>
      <c r="B64" s="65"/>
      <c r="C64" s="65"/>
      <c r="D64" s="65"/>
      <c r="E64" s="65"/>
      <c r="F64" s="65"/>
      <c r="G64" s="65"/>
      <c r="H64" s="65"/>
      <c r="I64" s="65"/>
    </row>
    <row r="65" spans="1:9" ht="18" customHeight="1">
      <c r="A65" t="s">
        <v>260</v>
      </c>
      <c r="B65" s="65"/>
      <c r="C65" s="65"/>
      <c r="D65" s="65"/>
      <c r="E65" s="65"/>
      <c r="F65" s="65"/>
      <c r="G65" s="65"/>
      <c r="H65" s="65"/>
      <c r="I65" s="65"/>
    </row>
    <row r="66" spans="1:9" ht="18" customHeight="1">
      <c r="A66" t="s">
        <v>261</v>
      </c>
      <c r="B66" s="65"/>
      <c r="C66" s="65"/>
      <c r="D66" s="65"/>
      <c r="E66" s="65"/>
      <c r="F66" s="65"/>
      <c r="G66" s="65"/>
      <c r="H66" s="65"/>
      <c r="I66" s="65"/>
    </row>
    <row r="67" spans="1:9" ht="18" customHeight="1">
      <c r="A67" t="s">
        <v>262</v>
      </c>
      <c r="B67" s="65"/>
      <c r="C67" s="65"/>
      <c r="D67" s="65"/>
      <c r="E67" s="65"/>
      <c r="F67" s="65"/>
      <c r="G67" s="65"/>
      <c r="H67" s="65"/>
      <c r="I67" s="65"/>
    </row>
    <row r="68" spans="1:9" ht="18" customHeight="1">
      <c r="A68" t="s">
        <v>263</v>
      </c>
      <c r="B68" s="65"/>
      <c r="C68" s="65"/>
      <c r="D68" s="65"/>
      <c r="E68" s="65"/>
      <c r="F68" s="65"/>
      <c r="G68" s="65"/>
      <c r="H68" s="65"/>
      <c r="I68" s="65"/>
    </row>
    <row r="69" spans="1:9" ht="18" customHeight="1">
      <c r="A69" s="65"/>
      <c r="B69" s="65"/>
      <c r="C69" s="65"/>
      <c r="D69" s="65"/>
      <c r="E69" s="65"/>
      <c r="F69" s="65"/>
      <c r="G69" s="65"/>
      <c r="H69" s="65"/>
      <c r="I69" s="65"/>
    </row>
    <row r="70" spans="1:9" ht="18" customHeight="1">
      <c r="A70" t="s">
        <v>62</v>
      </c>
      <c r="B70" s="65"/>
      <c r="C70" s="65"/>
      <c r="D70" s="65"/>
      <c r="E70" s="65"/>
      <c r="F70" s="65"/>
      <c r="G70" s="65"/>
      <c r="H70" s="65"/>
      <c r="I70" s="65"/>
    </row>
    <row r="71" spans="1:9" ht="18" customHeight="1">
      <c r="A71" t="s">
        <v>61</v>
      </c>
      <c r="B71" s="65"/>
      <c r="C71" s="65"/>
      <c r="D71" s="65"/>
      <c r="E71" s="65"/>
      <c r="F71" s="65"/>
      <c r="G71" s="65"/>
      <c r="H71" s="65"/>
      <c r="I71" s="65"/>
    </row>
    <row r="72" spans="1:9" ht="18" customHeight="1">
      <c r="A72" t="s">
        <v>60</v>
      </c>
      <c r="B72" s="65"/>
      <c r="C72" s="65"/>
      <c r="D72" s="65"/>
      <c r="E72" s="65"/>
      <c r="F72" s="65"/>
      <c r="G72" s="65"/>
      <c r="H72" s="65"/>
      <c r="I72" s="65"/>
    </row>
    <row r="73" spans="1:9" ht="18" customHeight="1">
      <c r="A73" t="s">
        <v>59</v>
      </c>
      <c r="B73" s="65"/>
      <c r="C73" s="65"/>
      <c r="D73" s="65"/>
      <c r="E73" s="65"/>
      <c r="F73" s="65"/>
      <c r="G73" s="65"/>
      <c r="H73" s="65"/>
      <c r="I73" s="65"/>
    </row>
    <row r="74" spans="1:9" ht="18" customHeight="1">
      <c r="A74" t="s">
        <v>264</v>
      </c>
      <c r="B74" s="65"/>
      <c r="C74" s="65"/>
      <c r="D74" s="65"/>
      <c r="E74" s="65"/>
      <c r="F74" s="65"/>
      <c r="G74" s="65"/>
      <c r="H74" s="65"/>
      <c r="I74" s="65"/>
    </row>
    <row r="75" spans="1:9" ht="18" customHeight="1">
      <c r="A75" t="s">
        <v>265</v>
      </c>
      <c r="B75" s="65"/>
      <c r="C75" s="65"/>
      <c r="D75" s="65"/>
      <c r="E75" s="65"/>
      <c r="F75" s="65"/>
      <c r="G75" s="65"/>
      <c r="H75" s="65"/>
      <c r="I75" s="65"/>
    </row>
    <row r="76" spans="1:9" ht="18" customHeight="1">
      <c r="A76" t="s">
        <v>266</v>
      </c>
      <c r="B76" s="65"/>
      <c r="C76" s="65"/>
      <c r="D76" s="65"/>
      <c r="E76" s="65"/>
      <c r="F76" s="65"/>
      <c r="G76" s="65"/>
      <c r="H76" s="65"/>
      <c r="I76" s="65"/>
    </row>
    <row r="77" spans="1:9" ht="18" customHeight="1">
      <c r="A77" t="s">
        <v>58</v>
      </c>
      <c r="B77" s="65"/>
      <c r="C77" s="65"/>
      <c r="D77" s="65"/>
      <c r="E77" s="65"/>
      <c r="F77" s="65"/>
      <c r="G77" s="65"/>
      <c r="H77" s="65"/>
      <c r="I77" s="65"/>
    </row>
    <row r="78" spans="1:9" ht="18" customHeight="1">
      <c r="A78" t="s">
        <v>57</v>
      </c>
      <c r="B78" s="65"/>
      <c r="C78" s="65"/>
      <c r="D78" s="65"/>
      <c r="E78" s="65"/>
      <c r="F78" s="65"/>
      <c r="G78" s="65"/>
      <c r="H78" s="65"/>
      <c r="I78" s="65"/>
    </row>
    <row r="79" spans="1:9" ht="18" customHeight="1">
      <c r="B79" s="65"/>
      <c r="C79" s="65"/>
      <c r="D79" s="65"/>
      <c r="E79" s="65"/>
      <c r="F79" s="65"/>
      <c r="G79" s="65"/>
      <c r="H79" s="65"/>
      <c r="I79" s="65"/>
    </row>
    <row r="80" spans="1:9" ht="18" customHeight="1">
      <c r="B80" s="65"/>
      <c r="C80" s="65"/>
      <c r="D80" s="65"/>
      <c r="E80" s="65"/>
      <c r="F80" s="65"/>
      <c r="G80" s="65"/>
      <c r="H80" s="65"/>
      <c r="I80" s="65"/>
    </row>
    <row r="81" spans="1:9" ht="18" customHeight="1">
      <c r="B81" s="65"/>
      <c r="C81" s="65"/>
      <c r="D81" s="65"/>
      <c r="E81" s="65"/>
      <c r="F81" s="65"/>
      <c r="G81" s="65"/>
      <c r="H81" s="65"/>
      <c r="I81" s="65"/>
    </row>
    <row r="82" spans="1:9" ht="18" customHeight="1">
      <c r="A82" t="s">
        <v>56</v>
      </c>
      <c r="B82" s="65"/>
      <c r="C82" s="65"/>
      <c r="D82" s="65"/>
      <c r="E82" s="65"/>
      <c r="F82" s="65"/>
      <c r="G82" s="65"/>
      <c r="H82" s="65"/>
      <c r="I82" s="65"/>
    </row>
    <row r="83" spans="1:9" ht="18" customHeight="1">
      <c r="A83" t="s">
        <v>55</v>
      </c>
      <c r="B83" s="65"/>
      <c r="C83" s="65"/>
      <c r="D83" s="65"/>
      <c r="E83" s="65"/>
      <c r="F83" s="65"/>
      <c r="G83" s="65"/>
      <c r="H83" s="65"/>
      <c r="I83" s="65"/>
    </row>
    <row r="84" spans="1:9" ht="18" customHeight="1">
      <c r="A84" t="s">
        <v>54</v>
      </c>
      <c r="B84" s="65"/>
      <c r="C84" s="65"/>
      <c r="D84" s="65"/>
      <c r="E84" s="65"/>
      <c r="F84" s="65"/>
      <c r="G84" s="65"/>
      <c r="H84" s="65"/>
      <c r="I84" s="65"/>
    </row>
    <row r="85" spans="1:9" ht="16.5" customHeight="1">
      <c r="A85" s="65"/>
      <c r="B85" s="65"/>
      <c r="C85" s="65"/>
      <c r="D85" s="65"/>
      <c r="E85" s="65"/>
      <c r="F85" s="65"/>
      <c r="G85" s="65"/>
      <c r="H85" s="65"/>
      <c r="I85" s="65"/>
    </row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/>
    <row r="92" spans="1:9" ht="16.5" customHeight="1"/>
    <row r="93" spans="1:9" ht="16.5" customHeight="1"/>
    <row r="94" spans="1:9" ht="16.5" customHeight="1"/>
    <row r="95" spans="1:9" ht="16.5" customHeight="1"/>
    <row r="96" spans="1:9" ht="16.5" customHeight="1"/>
    <row r="97" spans="1:9" ht="16.5" customHeight="1">
      <c r="A97" s="64"/>
      <c r="B97" s="64"/>
      <c r="C97" s="64"/>
      <c r="D97" s="64"/>
      <c r="E97" s="64"/>
      <c r="F97" s="64"/>
      <c r="G97" s="64"/>
      <c r="H97" s="64"/>
      <c r="I97" s="64"/>
    </row>
    <row r="98" spans="1:9" ht="16.5" customHeight="1">
      <c r="A98" s="64"/>
      <c r="B98" s="64"/>
      <c r="C98" s="64"/>
      <c r="D98" s="64"/>
      <c r="E98" s="64"/>
      <c r="F98" s="64"/>
      <c r="G98" s="64"/>
      <c r="H98" s="64"/>
      <c r="I98" s="64"/>
    </row>
    <row r="99" spans="1:9" ht="16.5" customHeight="1">
      <c r="A99" s="64"/>
      <c r="B99" s="64"/>
      <c r="C99" s="64"/>
      <c r="D99" s="64"/>
      <c r="E99" s="64"/>
      <c r="F99" s="64"/>
      <c r="G99" s="64"/>
      <c r="H99" s="64"/>
      <c r="I99" s="64"/>
    </row>
    <row r="100" spans="1:9" ht="16.5" customHeight="1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 ht="16.5" customHeight="1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 ht="16.5" customHeight="1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 ht="16.5" customHeight="1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 ht="16.5" customHeight="1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 ht="16.5" customHeight="1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 ht="16.5" customHeight="1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 ht="16.5" customHeight="1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 ht="16.5" customHeight="1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 ht="16.5" customHeight="1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 ht="16.5" customHeight="1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 ht="16.5" customHeight="1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 ht="16.5" customHeight="1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 ht="16.5" customHeight="1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 ht="16.5" customHeight="1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 ht="16.5" customHeight="1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 ht="16.5" customHeight="1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 ht="16.5" customHeight="1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 ht="16.5" customHeight="1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 ht="16.5" customHeight="1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 ht="16.5" customHeight="1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 ht="16.5" customHeight="1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 ht="16.5" customHeight="1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 ht="16.5" customHeight="1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 ht="16.5" customHeight="1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 ht="16.5" customHeight="1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 ht="16.5" customHeight="1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 ht="16.5" customHeight="1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 ht="16.5" customHeight="1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 ht="16.5" customHeight="1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 ht="16.5" customHeight="1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 ht="16.5" customHeight="1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 ht="16.5" customHeight="1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 ht="16.5" customHeight="1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 ht="16.5" customHeight="1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 ht="16.5" customHeight="1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 ht="16.5" customHeight="1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 ht="16.5" customHeight="1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 ht="16.5" customHeight="1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 ht="16.5" customHeight="1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 ht="16.5" customHeight="1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 ht="16.5" customHeight="1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 ht="16.5" customHeight="1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 ht="16.5" customHeight="1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 ht="16.5" customHeight="1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 ht="16.5" customHeight="1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 ht="16.5" customHeight="1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 ht="16.5" customHeight="1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 ht="16.5" customHeight="1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 ht="16.5" customHeight="1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 ht="16.5" customHeight="1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 ht="16.5" customHeight="1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 ht="16.5" customHeight="1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 ht="16.5" customHeight="1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 ht="16.5" customHeight="1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 ht="16.5" customHeight="1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 ht="16.5" customHeight="1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 ht="16.5" customHeight="1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 ht="16.5" customHeight="1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 ht="16.5" customHeight="1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 ht="16.5" customHeight="1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 ht="16.5" customHeight="1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 ht="16.5" customHeight="1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 ht="16.5" customHeight="1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 ht="16.5" customHeight="1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 ht="16.5" customHeight="1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 ht="16.5" customHeight="1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 ht="16.5" customHeight="1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 ht="16.5" customHeight="1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 ht="16.5" customHeight="1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9" ht="16.5" customHeight="1">
      <c r="A170" s="64"/>
      <c r="B170" s="64"/>
      <c r="C170" s="64"/>
      <c r="D170" s="64"/>
      <c r="E170" s="64"/>
      <c r="F170" s="64"/>
      <c r="G170" s="64"/>
      <c r="H170" s="64"/>
      <c r="I170" s="64"/>
    </row>
    <row r="171" spans="1:9" ht="16.5" customHeight="1">
      <c r="A171" s="64"/>
      <c r="B171" s="64"/>
      <c r="C171" s="64"/>
      <c r="D171" s="64"/>
      <c r="E171" s="64"/>
      <c r="F171" s="64"/>
      <c r="G171" s="64"/>
      <c r="H171" s="64"/>
      <c r="I171" s="64"/>
    </row>
    <row r="172" spans="1:9" ht="16.5" customHeight="1">
      <c r="A172" s="64"/>
      <c r="B172" s="64"/>
      <c r="C172" s="64"/>
      <c r="D172" s="64"/>
      <c r="E172" s="64"/>
      <c r="F172" s="64"/>
      <c r="G172" s="64"/>
      <c r="H172" s="64"/>
      <c r="I172" s="64"/>
    </row>
    <row r="173" spans="1:9" ht="16.5" customHeight="1">
      <c r="A173" s="64"/>
      <c r="B173" s="64"/>
      <c r="C173" s="64"/>
      <c r="D173" s="64"/>
      <c r="E173" s="64"/>
      <c r="F173" s="64"/>
      <c r="G173" s="64"/>
      <c r="H173" s="64"/>
      <c r="I173" s="64"/>
    </row>
    <row r="174" spans="1:9" ht="16.5" customHeight="1">
      <c r="A174" s="64"/>
      <c r="B174" s="64"/>
      <c r="C174" s="64"/>
      <c r="D174" s="64"/>
      <c r="E174" s="64"/>
      <c r="F174" s="64"/>
      <c r="G174" s="64"/>
      <c r="H174" s="64"/>
      <c r="I174" s="64"/>
    </row>
    <row r="175" spans="1:9" ht="16.5" customHeight="1">
      <c r="A175" s="64"/>
      <c r="B175" s="64"/>
      <c r="C175" s="64"/>
      <c r="D175" s="64"/>
      <c r="E175" s="64"/>
      <c r="F175" s="64"/>
      <c r="G175" s="64"/>
      <c r="H175" s="64"/>
      <c r="I175" s="64"/>
    </row>
    <row r="176" spans="1:9" ht="16.5" customHeight="1">
      <c r="A176" s="64"/>
      <c r="B176" s="64"/>
      <c r="C176" s="64"/>
      <c r="D176" s="64"/>
      <c r="E176" s="64"/>
      <c r="F176" s="64"/>
      <c r="G176" s="64"/>
      <c r="H176" s="64"/>
      <c r="I176" s="64"/>
    </row>
    <row r="177" spans="1:9" ht="16.5" customHeight="1">
      <c r="A177" s="64"/>
      <c r="B177" s="64"/>
      <c r="C177" s="64"/>
      <c r="D177" s="64"/>
      <c r="E177" s="64"/>
      <c r="F177" s="64"/>
      <c r="G177" s="64"/>
      <c r="H177" s="64"/>
      <c r="I177" s="64"/>
    </row>
    <row r="178" spans="1:9" ht="16.5" customHeight="1">
      <c r="A178" s="64"/>
      <c r="B178" s="64"/>
      <c r="C178" s="64"/>
      <c r="D178" s="64"/>
      <c r="E178" s="64"/>
      <c r="F178" s="64"/>
      <c r="G178" s="64"/>
      <c r="H178" s="64"/>
      <c r="I178" s="64"/>
    </row>
    <row r="179" spans="1:9" ht="16.5" customHeight="1">
      <c r="A179" s="64"/>
      <c r="B179" s="64"/>
      <c r="C179" s="64"/>
      <c r="D179" s="64"/>
      <c r="E179" s="64"/>
      <c r="F179" s="64"/>
      <c r="G179" s="64"/>
      <c r="H179" s="64"/>
      <c r="I179" s="64"/>
    </row>
    <row r="180" spans="1:9" ht="16.5" customHeight="1">
      <c r="A180" s="64"/>
      <c r="B180" s="64"/>
      <c r="C180" s="64"/>
      <c r="D180" s="64"/>
      <c r="E180" s="64"/>
      <c r="F180" s="64"/>
      <c r="G180" s="64"/>
      <c r="H180" s="64"/>
      <c r="I180" s="64"/>
    </row>
    <row r="181" spans="1:9" ht="16.5" customHeight="1">
      <c r="A181" s="64"/>
      <c r="B181" s="64"/>
      <c r="C181" s="64"/>
      <c r="D181" s="64"/>
      <c r="E181" s="64"/>
      <c r="F181" s="64"/>
      <c r="G181" s="64"/>
      <c r="H181" s="64"/>
      <c r="I181" s="64"/>
    </row>
    <row r="182" spans="1:9" ht="16.5" customHeight="1">
      <c r="A182" s="64"/>
      <c r="B182" s="64"/>
      <c r="C182" s="64"/>
      <c r="D182" s="64"/>
      <c r="E182" s="64"/>
      <c r="F182" s="64"/>
      <c r="G182" s="64"/>
      <c r="H182" s="64"/>
      <c r="I182" s="64"/>
    </row>
    <row r="183" spans="1:9" ht="16.5" customHeight="1">
      <c r="A183" s="64"/>
      <c r="B183" s="64"/>
      <c r="C183" s="64"/>
      <c r="D183" s="64"/>
      <c r="E183" s="64"/>
      <c r="F183" s="64"/>
      <c r="G183" s="64"/>
      <c r="H183" s="64"/>
      <c r="I183" s="64"/>
    </row>
    <row r="184" spans="1:9" ht="16.5" customHeight="1">
      <c r="A184" s="64"/>
      <c r="B184" s="64"/>
      <c r="C184" s="64"/>
      <c r="D184" s="64"/>
      <c r="E184" s="64"/>
      <c r="F184" s="64"/>
      <c r="G184" s="64"/>
      <c r="H184" s="64"/>
      <c r="I184" s="64"/>
    </row>
    <row r="185" spans="1:9" ht="16.5" customHeight="1">
      <c r="A185" s="64"/>
      <c r="B185" s="64"/>
      <c r="C185" s="64"/>
      <c r="D185" s="64"/>
      <c r="E185" s="64"/>
      <c r="F185" s="64"/>
      <c r="G185" s="64"/>
      <c r="H185" s="64"/>
      <c r="I185" s="64"/>
    </row>
    <row r="186" spans="1:9" ht="16.5" customHeight="1">
      <c r="A186" s="64"/>
      <c r="B186" s="64"/>
      <c r="C186" s="64"/>
      <c r="D186" s="64"/>
      <c r="E186" s="64"/>
      <c r="F186" s="64"/>
      <c r="G186" s="64"/>
      <c r="H186" s="64"/>
      <c r="I186" s="64"/>
    </row>
    <row r="187" spans="1:9" ht="16.5" customHeight="1">
      <c r="A187" s="64"/>
      <c r="B187" s="64"/>
      <c r="C187" s="64"/>
      <c r="D187" s="64"/>
      <c r="E187" s="64"/>
      <c r="F187" s="64"/>
      <c r="G187" s="64"/>
      <c r="H187" s="64"/>
      <c r="I187" s="64"/>
    </row>
    <row r="188" spans="1:9" ht="16.5" customHeight="1">
      <c r="A188" s="64"/>
      <c r="B188" s="64"/>
      <c r="C188" s="64"/>
      <c r="D188" s="64"/>
      <c r="E188" s="64"/>
      <c r="F188" s="64"/>
      <c r="G188" s="64"/>
      <c r="H188" s="64"/>
      <c r="I188" s="64"/>
    </row>
    <row r="189" spans="1:9" ht="16.5" customHeight="1">
      <c r="A189" s="64"/>
      <c r="B189" s="64"/>
      <c r="C189" s="64"/>
      <c r="D189" s="64"/>
      <c r="E189" s="64"/>
      <c r="F189" s="64"/>
      <c r="G189" s="64"/>
      <c r="H189" s="64"/>
      <c r="I189" s="64"/>
    </row>
    <row r="190" spans="1:9" ht="16.5" customHeight="1">
      <c r="A190" s="64"/>
      <c r="B190" s="64"/>
      <c r="C190" s="64"/>
      <c r="D190" s="64"/>
      <c r="E190" s="64"/>
      <c r="F190" s="64"/>
      <c r="G190" s="64"/>
      <c r="H190" s="64"/>
      <c r="I190" s="64"/>
    </row>
    <row r="191" spans="1:9" ht="16.5" customHeight="1">
      <c r="A191" s="64"/>
      <c r="B191" s="64"/>
      <c r="C191" s="64"/>
      <c r="D191" s="64"/>
      <c r="E191" s="64"/>
      <c r="F191" s="64"/>
      <c r="G191" s="64"/>
      <c r="H191" s="64"/>
      <c r="I191" s="64"/>
    </row>
    <row r="192" spans="1:9" ht="16.5" customHeight="1">
      <c r="A192" s="64"/>
      <c r="B192" s="64"/>
      <c r="C192" s="64"/>
      <c r="D192" s="64"/>
      <c r="E192" s="64"/>
      <c r="F192" s="64"/>
      <c r="G192" s="64"/>
      <c r="H192" s="64"/>
      <c r="I192" s="64"/>
    </row>
    <row r="193" spans="1:9" ht="16.5" customHeight="1">
      <c r="A193" s="64"/>
      <c r="B193" s="64"/>
      <c r="C193" s="64"/>
      <c r="D193" s="64"/>
      <c r="E193" s="64"/>
      <c r="F193" s="64"/>
      <c r="G193" s="64"/>
      <c r="H193" s="64"/>
      <c r="I193" s="64"/>
    </row>
    <row r="194" spans="1:9" ht="16.5" customHeight="1">
      <c r="A194" s="64"/>
      <c r="B194" s="64"/>
      <c r="C194" s="64"/>
      <c r="D194" s="64"/>
      <c r="E194" s="64"/>
      <c r="F194" s="64"/>
      <c r="G194" s="64"/>
      <c r="H194" s="64"/>
      <c r="I194" s="64"/>
    </row>
    <row r="195" spans="1:9" ht="16.5" customHeight="1">
      <c r="A195" s="64"/>
      <c r="B195" s="64"/>
      <c r="C195" s="64"/>
      <c r="D195" s="64"/>
      <c r="E195" s="64"/>
      <c r="F195" s="64"/>
      <c r="G195" s="64"/>
      <c r="H195" s="64"/>
      <c r="I195" s="64"/>
    </row>
    <row r="196" spans="1:9" ht="16.5" customHeight="1">
      <c r="A196" s="64"/>
      <c r="B196" s="64"/>
      <c r="C196" s="64"/>
      <c r="D196" s="64"/>
      <c r="E196" s="64"/>
      <c r="F196" s="64"/>
      <c r="G196" s="64"/>
      <c r="H196" s="64"/>
      <c r="I196" s="64"/>
    </row>
    <row r="197" spans="1:9" ht="16.5" customHeight="1">
      <c r="A197" s="64"/>
      <c r="B197" s="64"/>
      <c r="C197" s="64"/>
      <c r="D197" s="64"/>
      <c r="E197" s="64"/>
      <c r="F197" s="64"/>
      <c r="G197" s="64"/>
      <c r="H197" s="64"/>
      <c r="I197" s="64"/>
    </row>
    <row r="198" spans="1:9" ht="16.5" customHeight="1">
      <c r="A198" s="64"/>
      <c r="B198" s="64"/>
      <c r="C198" s="64"/>
      <c r="D198" s="64"/>
      <c r="E198" s="64"/>
      <c r="F198" s="64"/>
      <c r="G198" s="64"/>
      <c r="H198" s="64"/>
      <c r="I198" s="64"/>
    </row>
    <row r="199" spans="1:9" ht="16.5" customHeight="1">
      <c r="A199" s="64"/>
      <c r="B199" s="64"/>
      <c r="C199" s="64"/>
      <c r="D199" s="64"/>
      <c r="E199" s="64"/>
      <c r="F199" s="64"/>
      <c r="G199" s="64"/>
      <c r="H199" s="64"/>
      <c r="I199" s="64"/>
    </row>
    <row r="200" spans="1:9" ht="16.5" customHeight="1">
      <c r="A200" s="64"/>
      <c r="B200" s="64"/>
      <c r="C200" s="64"/>
      <c r="D200" s="64"/>
      <c r="E200" s="64"/>
      <c r="F200" s="64"/>
      <c r="G200" s="64"/>
      <c r="H200" s="64"/>
      <c r="I200" s="64"/>
    </row>
    <row r="201" spans="1:9" ht="16.5" customHeight="1">
      <c r="A201" s="64"/>
      <c r="B201" s="64"/>
      <c r="C201" s="64"/>
      <c r="D201" s="64"/>
      <c r="E201" s="64"/>
      <c r="F201" s="64"/>
      <c r="G201" s="64"/>
      <c r="H201" s="64"/>
      <c r="I201" s="64"/>
    </row>
    <row r="202" spans="1:9" ht="16.5" customHeight="1">
      <c r="A202" s="64"/>
      <c r="B202" s="64"/>
      <c r="C202" s="64"/>
      <c r="D202" s="64"/>
      <c r="E202" s="64"/>
      <c r="F202" s="64"/>
      <c r="G202" s="64"/>
      <c r="H202" s="64"/>
      <c r="I202" s="64"/>
    </row>
    <row r="203" spans="1:9" ht="16.5" customHeight="1">
      <c r="A203" s="64"/>
      <c r="B203" s="64"/>
      <c r="C203" s="64"/>
      <c r="D203" s="64"/>
      <c r="E203" s="64"/>
      <c r="F203" s="64"/>
      <c r="G203" s="64"/>
      <c r="H203" s="64"/>
    </row>
    <row r="204" spans="1:9" ht="16.5" customHeight="1"/>
    <row r="205" spans="1:9" ht="16.5" customHeight="1"/>
    <row r="206" spans="1:9" ht="16.5" customHeight="1"/>
    <row r="207" spans="1:9" ht="16.5" customHeight="1"/>
    <row r="208" spans="1:9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</sheetData>
  <mergeCells count="6">
    <mergeCell ref="A7:I7"/>
    <mergeCell ref="A8:I8"/>
    <mergeCell ref="A1:I1"/>
    <mergeCell ref="A4:I4"/>
    <mergeCell ref="A5:I5"/>
    <mergeCell ref="A6:I6"/>
  </mergeCells>
  <pageMargins left="1.17" right="0.7" top="0.56000000000000005" bottom="0.3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G36" sqref="G36"/>
    </sheetView>
  </sheetViews>
  <sheetFormatPr defaultRowHeight="12.75"/>
  <cols>
    <col min="6" max="6" width="6.7109375" customWidth="1"/>
    <col min="8" max="8" width="18.5703125" bestFit="1" customWidth="1"/>
    <col min="9" max="9" width="10.42578125" customWidth="1"/>
  </cols>
  <sheetData>
    <row r="1" spans="1:9" ht="28.5" customHeight="1">
      <c r="A1" s="199" t="s">
        <v>53</v>
      </c>
      <c r="B1" s="199"/>
      <c r="C1" s="199"/>
      <c r="D1" s="199"/>
      <c r="E1" s="199"/>
      <c r="F1" s="199"/>
      <c r="G1" s="199"/>
      <c r="H1" s="199"/>
      <c r="I1" s="199"/>
    </row>
    <row r="2" spans="1:9" ht="21.75" customHeight="1">
      <c r="A2" s="195" t="s">
        <v>267</v>
      </c>
      <c r="B2" s="195"/>
      <c r="C2" s="195"/>
      <c r="D2" s="195"/>
      <c r="E2" s="195"/>
      <c r="F2" s="195"/>
      <c r="G2" s="195"/>
      <c r="H2" s="195"/>
      <c r="I2" s="195"/>
    </row>
    <row r="3" spans="1:9" ht="25.5" customHeight="1">
      <c r="A3" s="200" t="s">
        <v>52</v>
      </c>
      <c r="B3" s="200"/>
      <c r="C3" s="200"/>
      <c r="D3" s="200"/>
      <c r="E3" s="200"/>
      <c r="F3" s="200"/>
      <c r="G3" s="200"/>
      <c r="H3" s="200"/>
      <c r="I3" s="200"/>
    </row>
    <row r="4" spans="1:9" ht="19.5" customHeight="1">
      <c r="A4" s="60" t="s">
        <v>50</v>
      </c>
      <c r="B4" s="56"/>
      <c r="C4" s="56"/>
      <c r="D4" s="56"/>
      <c r="E4" s="56"/>
      <c r="F4" s="56"/>
      <c r="G4" s="56"/>
      <c r="H4" s="56"/>
      <c r="I4" s="56"/>
    </row>
    <row r="5" spans="1:9" ht="21" customHeight="1">
      <c r="A5" s="60" t="s">
        <v>51</v>
      </c>
      <c r="B5" s="56"/>
      <c r="C5" s="56"/>
      <c r="D5" s="56"/>
      <c r="E5" s="56"/>
      <c r="F5" s="56"/>
      <c r="G5" s="55" t="s">
        <v>38</v>
      </c>
      <c r="H5" s="62" t="s">
        <v>268</v>
      </c>
      <c r="I5" s="56"/>
    </row>
    <row r="6" spans="1:9" ht="21" customHeight="1">
      <c r="A6" s="60" t="s">
        <v>44</v>
      </c>
      <c r="B6" s="56"/>
      <c r="C6" s="56"/>
      <c r="D6" s="56"/>
      <c r="E6" s="56"/>
      <c r="F6" s="56"/>
      <c r="G6" s="55" t="s">
        <v>38</v>
      </c>
      <c r="H6" s="59">
        <v>0.89500000000000002</v>
      </c>
      <c r="I6" s="56"/>
    </row>
    <row r="7" spans="1:9" ht="21" customHeight="1">
      <c r="A7" s="60" t="s">
        <v>50</v>
      </c>
      <c r="B7" s="56"/>
      <c r="C7" s="56"/>
      <c r="D7" s="56"/>
      <c r="E7" s="56"/>
      <c r="F7" s="56"/>
      <c r="G7" s="56"/>
      <c r="H7" s="62"/>
      <c r="I7" s="56"/>
    </row>
    <row r="8" spans="1:9" ht="21" customHeight="1">
      <c r="A8" s="60" t="s">
        <v>49</v>
      </c>
      <c r="B8" s="56"/>
      <c r="C8" s="56"/>
      <c r="D8" s="56"/>
      <c r="E8" s="56"/>
      <c r="F8" s="56"/>
      <c r="G8" s="55" t="s">
        <v>38</v>
      </c>
      <c r="H8" s="62" t="s">
        <v>269</v>
      </c>
      <c r="I8" s="56"/>
    </row>
    <row r="9" spans="1:9" ht="21" customHeight="1">
      <c r="A9" s="60" t="s">
        <v>44</v>
      </c>
      <c r="B9" s="56"/>
      <c r="C9" s="56"/>
      <c r="D9" s="56"/>
      <c r="E9" s="56"/>
      <c r="F9" s="56"/>
      <c r="G9" s="55" t="s">
        <v>38</v>
      </c>
      <c r="H9" s="59">
        <v>0.88100000000000001</v>
      </c>
      <c r="I9" s="56"/>
    </row>
    <row r="10" spans="1:9" ht="18" customHeight="1">
      <c r="A10" s="63" t="s">
        <v>48</v>
      </c>
      <c r="B10" s="62"/>
      <c r="C10" s="62"/>
      <c r="D10" s="62"/>
      <c r="E10" s="62"/>
      <c r="F10" s="62"/>
      <c r="G10" s="62"/>
      <c r="H10" s="62"/>
      <c r="I10" s="56"/>
    </row>
    <row r="11" spans="1:9" ht="21" customHeight="1">
      <c r="A11" s="60" t="s">
        <v>47</v>
      </c>
      <c r="B11" s="56"/>
      <c r="C11" s="56"/>
      <c r="D11" s="56"/>
      <c r="E11" s="56"/>
      <c r="F11" s="56"/>
      <c r="G11" s="55" t="s">
        <v>38</v>
      </c>
      <c r="H11" s="62" t="s">
        <v>270</v>
      </c>
      <c r="I11" s="56"/>
    </row>
    <row r="12" spans="1:9" ht="21" customHeight="1">
      <c r="A12" s="60" t="s">
        <v>44</v>
      </c>
      <c r="B12" s="56"/>
      <c r="C12" s="56"/>
      <c r="D12" s="56"/>
      <c r="E12" s="56"/>
      <c r="F12" s="56"/>
      <c r="G12" s="55" t="s">
        <v>38</v>
      </c>
      <c r="H12" s="50">
        <v>1.085</v>
      </c>
      <c r="I12" s="56"/>
    </row>
    <row r="13" spans="1:9" ht="21" customHeight="1">
      <c r="A13" s="60" t="s">
        <v>46</v>
      </c>
      <c r="B13" s="56"/>
      <c r="C13" s="56"/>
      <c r="D13" s="56"/>
      <c r="E13" s="56"/>
      <c r="F13" s="56"/>
      <c r="G13" s="55" t="s">
        <v>38</v>
      </c>
      <c r="H13" s="62" t="s">
        <v>271</v>
      </c>
      <c r="I13" s="56"/>
    </row>
    <row r="14" spans="1:9" ht="21" customHeight="1">
      <c r="A14" s="60" t="s">
        <v>44</v>
      </c>
      <c r="B14" s="56"/>
      <c r="C14" s="56"/>
      <c r="D14" s="56"/>
      <c r="E14" s="56"/>
      <c r="F14" s="56"/>
      <c r="G14" s="55" t="s">
        <v>38</v>
      </c>
      <c r="H14" s="50">
        <v>0.64400000000000002</v>
      </c>
      <c r="I14" s="56"/>
    </row>
    <row r="15" spans="1:9" ht="21" customHeight="1">
      <c r="A15" s="60" t="s">
        <v>45</v>
      </c>
      <c r="B15" s="56"/>
      <c r="C15" s="56"/>
      <c r="D15" s="56"/>
      <c r="E15" s="56"/>
      <c r="F15" s="56"/>
      <c r="G15" s="55" t="s">
        <v>38</v>
      </c>
      <c r="H15" s="61" t="s">
        <v>272</v>
      </c>
      <c r="I15" s="56"/>
    </row>
    <row r="16" spans="1:9" ht="21" customHeight="1">
      <c r="A16" s="60" t="s">
        <v>44</v>
      </c>
      <c r="B16" s="56"/>
      <c r="C16" s="56"/>
      <c r="D16" s="56"/>
      <c r="E16" s="56"/>
      <c r="F16" s="56"/>
      <c r="G16" s="55" t="s">
        <v>38</v>
      </c>
      <c r="H16" s="59">
        <v>1.071</v>
      </c>
      <c r="I16" s="56"/>
    </row>
    <row r="17" spans="1:11" ht="27.75" customHeight="1">
      <c r="A17" s="162" t="s">
        <v>193</v>
      </c>
      <c r="B17" s="56"/>
      <c r="C17" s="56"/>
      <c r="D17" s="56"/>
      <c r="E17" s="56"/>
      <c r="F17" s="56"/>
      <c r="G17" s="56"/>
      <c r="H17" s="56"/>
      <c r="I17" s="56"/>
    </row>
    <row r="18" spans="1:11" ht="27.75" customHeight="1">
      <c r="A18" s="162" t="s">
        <v>194</v>
      </c>
      <c r="B18" s="56"/>
      <c r="C18" s="56"/>
      <c r="D18" s="56"/>
      <c r="E18" s="56"/>
      <c r="F18" s="56"/>
      <c r="G18" s="56"/>
      <c r="H18" s="56"/>
      <c r="I18" s="56"/>
      <c r="K18" s="54"/>
    </row>
    <row r="19" spans="1:11" ht="27.75" customHeight="1">
      <c r="A19" s="53" t="s">
        <v>43</v>
      </c>
      <c r="B19" s="56"/>
      <c r="C19" s="56"/>
      <c r="D19" s="56"/>
      <c r="E19" s="56"/>
      <c r="F19" s="56"/>
      <c r="G19" s="51" t="s">
        <v>38</v>
      </c>
      <c r="H19" s="58" t="s">
        <v>273</v>
      </c>
      <c r="I19" s="49"/>
      <c r="J19" s="54"/>
      <c r="K19" s="54"/>
    </row>
    <row r="20" spans="1:11" ht="27.75" customHeight="1">
      <c r="A20" s="53" t="s">
        <v>42</v>
      </c>
      <c r="B20" s="56"/>
      <c r="C20" s="56"/>
      <c r="D20" s="56"/>
      <c r="E20" s="56"/>
      <c r="F20" s="56"/>
      <c r="G20" s="55" t="s">
        <v>38</v>
      </c>
      <c r="H20" s="57" t="s">
        <v>274</v>
      </c>
      <c r="I20" s="49"/>
      <c r="J20" s="54"/>
      <c r="K20" s="54"/>
    </row>
    <row r="21" spans="1:11" ht="25.5" customHeight="1">
      <c r="A21" s="53" t="s">
        <v>41</v>
      </c>
      <c r="B21" s="56"/>
      <c r="C21" s="56"/>
      <c r="D21" s="56"/>
      <c r="E21" s="56"/>
      <c r="F21" s="56"/>
      <c r="G21" s="55" t="s">
        <v>38</v>
      </c>
      <c r="H21" s="52">
        <v>2.1999999999999999E-2</v>
      </c>
      <c r="I21" s="49"/>
      <c r="J21" s="54"/>
      <c r="K21" s="54"/>
    </row>
    <row r="22" spans="1:11" ht="25.5" customHeight="1">
      <c r="A22" s="201" t="s">
        <v>275</v>
      </c>
      <c r="B22" s="201"/>
      <c r="C22" s="201"/>
      <c r="D22" s="201"/>
      <c r="E22" s="201"/>
      <c r="F22" s="201"/>
      <c r="G22" s="201"/>
      <c r="H22" s="201"/>
      <c r="I22" s="201"/>
    </row>
    <row r="23" spans="1:11" ht="39.6" customHeight="1">
      <c r="A23" s="202" t="s">
        <v>276</v>
      </c>
      <c r="B23" s="202"/>
      <c r="C23" s="202"/>
      <c r="D23" s="202"/>
      <c r="E23" s="202"/>
      <c r="F23" s="202"/>
      <c r="G23" s="202"/>
      <c r="H23" s="202"/>
      <c r="I23" s="202"/>
    </row>
    <row r="24" spans="1:11" ht="20.25" customHeight="1">
      <c r="A24" s="53" t="s">
        <v>277</v>
      </c>
      <c r="B24" s="53"/>
      <c r="C24" s="53"/>
      <c r="D24" s="53"/>
      <c r="E24" s="53"/>
      <c r="F24" s="53"/>
      <c r="G24" s="53"/>
      <c r="H24" s="53"/>
      <c r="I24" s="53"/>
    </row>
    <row r="25" spans="1:11" ht="21" customHeight="1">
      <c r="A25" s="53" t="s">
        <v>278</v>
      </c>
      <c r="B25" s="53"/>
      <c r="C25" s="53"/>
      <c r="D25" s="53"/>
      <c r="E25" s="53"/>
      <c r="F25" s="53"/>
      <c r="G25" s="53"/>
      <c r="H25" s="53"/>
      <c r="I25" s="53"/>
    </row>
    <row r="26" spans="1:11" s="54" customFormat="1" ht="25.5" customHeight="1">
      <c r="A26" s="53" t="s">
        <v>279</v>
      </c>
      <c r="B26" s="53"/>
      <c r="C26" s="53"/>
      <c r="D26" s="53"/>
      <c r="E26" s="53"/>
      <c r="F26" s="53"/>
      <c r="G26" s="53"/>
      <c r="H26" s="53"/>
      <c r="I26" s="53"/>
    </row>
    <row r="27" spans="1:11" ht="25.5" customHeight="1">
      <c r="A27" s="53" t="s">
        <v>280</v>
      </c>
      <c r="B27" s="53"/>
      <c r="C27" s="53"/>
      <c r="D27" s="53"/>
      <c r="E27" s="53"/>
      <c r="F27" s="53"/>
      <c r="G27" s="53"/>
      <c r="H27" s="53"/>
      <c r="I27" s="53"/>
    </row>
    <row r="28" spans="1:11" ht="25.5" customHeight="1">
      <c r="A28" s="53" t="s">
        <v>40</v>
      </c>
      <c r="B28" s="49"/>
      <c r="C28" s="49"/>
      <c r="D28" s="49"/>
      <c r="E28" s="49"/>
      <c r="F28" s="49"/>
      <c r="G28" s="51"/>
      <c r="H28" s="52"/>
      <c r="I28" s="49"/>
    </row>
    <row r="29" spans="1:11" ht="25.5" customHeight="1">
      <c r="A29" s="201" t="s">
        <v>281</v>
      </c>
      <c r="B29" s="201"/>
      <c r="C29" s="201"/>
      <c r="D29" s="201"/>
      <c r="E29" s="201"/>
      <c r="F29" s="201"/>
      <c r="G29" s="201"/>
      <c r="H29" s="201"/>
      <c r="I29" s="201"/>
    </row>
    <row r="30" spans="1:11" ht="0.75" customHeight="1">
      <c r="A30" s="49" t="s">
        <v>39</v>
      </c>
      <c r="B30" s="49"/>
      <c r="C30" s="49"/>
      <c r="D30" s="49"/>
      <c r="E30" s="49"/>
      <c r="F30" s="49"/>
      <c r="G30" s="51" t="s">
        <v>38</v>
      </c>
      <c r="H30" s="50">
        <v>0.98099999999999998</v>
      </c>
      <c r="I30" s="49"/>
    </row>
    <row r="31" spans="1:11" ht="25.5" customHeight="1">
      <c r="A31" s="163" t="s">
        <v>282</v>
      </c>
      <c r="B31" s="163"/>
      <c r="C31" s="163"/>
      <c r="D31" s="163"/>
      <c r="E31" s="163"/>
      <c r="F31" s="163"/>
      <c r="G31" s="163"/>
      <c r="H31" s="163"/>
      <c r="I31" s="163"/>
    </row>
    <row r="32" spans="1:11" ht="33.75" customHeight="1">
      <c r="A32" s="198" t="s">
        <v>37</v>
      </c>
      <c r="B32" s="198"/>
      <c r="C32" s="198"/>
      <c r="D32" s="198"/>
      <c r="E32" s="198"/>
      <c r="F32" s="198"/>
      <c r="G32" s="198"/>
      <c r="H32" s="198"/>
      <c r="I32" s="198"/>
    </row>
    <row r="33" spans="1:9" ht="24.75" customHeight="1">
      <c r="A33" s="48" t="s">
        <v>36</v>
      </c>
      <c r="B33" s="48"/>
      <c r="C33" s="48"/>
      <c r="D33" s="48"/>
      <c r="E33" s="48"/>
      <c r="F33" s="48"/>
      <c r="G33" s="48"/>
      <c r="H33" s="48"/>
      <c r="I33" s="48"/>
    </row>
  </sheetData>
  <mergeCells count="7">
    <mergeCell ref="A32:I32"/>
    <mergeCell ref="A1:I1"/>
    <mergeCell ref="A2:I2"/>
    <mergeCell ref="A3:I3"/>
    <mergeCell ref="A22:I22"/>
    <mergeCell ref="A23:I23"/>
    <mergeCell ref="A29:I29"/>
  </mergeCells>
  <pageMargins left="0.89" right="0.2" top="0.54" bottom="0.25" header="0.28999999999999998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topLeftCell="A8" zoomScaleNormal="100" workbookViewId="0">
      <selection activeCell="J15" sqref="J15"/>
    </sheetView>
  </sheetViews>
  <sheetFormatPr defaultRowHeight="12.75"/>
  <cols>
    <col min="1" max="1" width="4.28515625" customWidth="1"/>
    <col min="2" max="2" width="32.7109375" customWidth="1"/>
    <col min="3" max="3" width="8.28515625" customWidth="1"/>
    <col min="4" max="5" width="14" bestFit="1" customWidth="1"/>
    <col min="6" max="6" width="6.5703125" customWidth="1"/>
    <col min="7" max="7" width="14.140625" customWidth="1"/>
    <col min="8" max="8" width="8.7109375" customWidth="1"/>
  </cols>
  <sheetData>
    <row r="1" spans="1:10" ht="37.9" customHeight="1">
      <c r="A1" s="205" t="s">
        <v>35</v>
      </c>
      <c r="B1" s="205"/>
      <c r="C1" s="205"/>
      <c r="D1" s="205"/>
      <c r="E1" s="205"/>
      <c r="F1" s="205"/>
      <c r="G1" s="205"/>
      <c r="H1" s="205"/>
      <c r="J1" t="s">
        <v>34</v>
      </c>
    </row>
    <row r="2" spans="1:10" ht="28.5" customHeight="1">
      <c r="A2" s="205" t="s">
        <v>206</v>
      </c>
      <c r="B2" s="205"/>
      <c r="C2" s="205"/>
      <c r="D2" s="205"/>
      <c r="E2" s="205"/>
      <c r="F2" s="205"/>
      <c r="G2" s="205"/>
      <c r="H2" s="205"/>
    </row>
    <row r="3" spans="1:10" ht="28.15" customHeight="1">
      <c r="A3" t="s">
        <v>33</v>
      </c>
      <c r="B3" s="47" t="s">
        <v>32</v>
      </c>
      <c r="C3" s="46"/>
      <c r="D3" s="46"/>
      <c r="E3" s="46"/>
      <c r="F3" s="45"/>
      <c r="G3" s="45"/>
      <c r="H3" s="45"/>
    </row>
    <row r="4" spans="1:10" ht="16.5" customHeight="1">
      <c r="A4" s="40"/>
      <c r="B4" s="44"/>
      <c r="C4" s="206" t="s">
        <v>31</v>
      </c>
      <c r="D4" s="208" t="s">
        <v>205</v>
      </c>
      <c r="E4" s="209"/>
      <c r="F4" s="210"/>
      <c r="G4" s="211" t="s">
        <v>30</v>
      </c>
      <c r="H4" s="206" t="s">
        <v>29</v>
      </c>
    </row>
    <row r="5" spans="1:10" ht="27" customHeight="1">
      <c r="A5" s="37" t="s">
        <v>28</v>
      </c>
      <c r="B5" s="43" t="s">
        <v>27</v>
      </c>
      <c r="C5" s="207"/>
      <c r="D5" s="10" t="s">
        <v>26</v>
      </c>
      <c r="E5" s="10" t="s">
        <v>25</v>
      </c>
      <c r="F5" s="42" t="s">
        <v>24</v>
      </c>
      <c r="G5" s="212"/>
      <c r="H5" s="207"/>
    </row>
    <row r="6" spans="1:10" ht="38.25" customHeight="1">
      <c r="A6" s="8">
        <v>1</v>
      </c>
      <c r="B6" s="41" t="s">
        <v>22</v>
      </c>
      <c r="C6" s="8" t="s">
        <v>4</v>
      </c>
      <c r="D6" s="27">
        <v>116207167</v>
      </c>
      <c r="E6" s="27">
        <v>120674951</v>
      </c>
      <c r="F6" s="24">
        <f>E6/D6*100</f>
        <v>103.84467164576863</v>
      </c>
      <c r="G6" s="27">
        <v>134841621</v>
      </c>
      <c r="H6" s="4">
        <f>E6/G6*100</f>
        <v>89.493844782539369</v>
      </c>
    </row>
    <row r="7" spans="1:10" hidden="1">
      <c r="A7" s="37"/>
      <c r="B7" s="39" t="s">
        <v>23</v>
      </c>
      <c r="C7" s="17"/>
      <c r="D7" s="38"/>
      <c r="E7" s="38"/>
      <c r="F7" s="32"/>
      <c r="G7" s="38"/>
      <c r="H7" s="32"/>
    </row>
    <row r="8" spans="1:10" ht="21.75" customHeight="1">
      <c r="A8" s="34">
        <v>2</v>
      </c>
      <c r="B8" s="33" t="s">
        <v>22</v>
      </c>
      <c r="C8" s="32"/>
      <c r="D8" s="213">
        <v>103429567</v>
      </c>
      <c r="E8" s="213">
        <v>112816096</v>
      </c>
      <c r="F8" s="215">
        <f>E8/D8*100</f>
        <v>109.07528598664635</v>
      </c>
      <c r="G8" s="213">
        <v>128071397</v>
      </c>
      <c r="H8" s="217">
        <f>E8/G8*100</f>
        <v>88.088440231506183</v>
      </c>
    </row>
    <row r="9" spans="1:10" ht="15" customHeight="1">
      <c r="A9" s="37"/>
      <c r="B9" s="16" t="s">
        <v>21</v>
      </c>
      <c r="C9" s="37" t="s">
        <v>13</v>
      </c>
      <c r="D9" s="214"/>
      <c r="E9" s="214"/>
      <c r="F9" s="216"/>
      <c r="G9" s="214"/>
      <c r="H9" s="218"/>
    </row>
    <row r="10" spans="1:10" ht="21.75" customHeight="1">
      <c r="A10" s="34">
        <v>3</v>
      </c>
      <c r="B10" s="33" t="s">
        <v>20</v>
      </c>
      <c r="C10" s="10" t="s">
        <v>19</v>
      </c>
      <c r="D10" s="165"/>
      <c r="E10" s="166">
        <v>2267</v>
      </c>
      <c r="F10" s="165"/>
      <c r="G10" s="166">
        <v>2249</v>
      </c>
      <c r="H10" s="167">
        <f>E10/G10*100</f>
        <v>100.80035571365052</v>
      </c>
    </row>
    <row r="11" spans="1:10" ht="15">
      <c r="A11" s="37"/>
      <c r="B11" s="16" t="s">
        <v>18</v>
      </c>
      <c r="C11" s="37" t="s">
        <v>13</v>
      </c>
      <c r="D11" s="165"/>
      <c r="E11" s="166">
        <v>2115</v>
      </c>
      <c r="F11" s="165"/>
      <c r="G11" s="166">
        <v>2099</v>
      </c>
      <c r="H11" s="167">
        <f>E11/G11*100</f>
        <v>100.76226774654597</v>
      </c>
    </row>
    <row r="12" spans="1:10" ht="25.15" customHeight="1">
      <c r="A12" s="10">
        <v>4</v>
      </c>
      <c r="B12" s="36" t="s">
        <v>17</v>
      </c>
      <c r="C12" s="8" t="s">
        <v>4</v>
      </c>
      <c r="D12" s="35"/>
      <c r="E12" s="11">
        <v>53340.9</v>
      </c>
      <c r="F12" s="35"/>
      <c r="G12" s="11">
        <v>61015.4</v>
      </c>
      <c r="H12" s="11">
        <v>87.4</v>
      </c>
    </row>
    <row r="13" spans="1:10" ht="29.25" customHeight="1">
      <c r="A13" s="34">
        <v>5</v>
      </c>
      <c r="B13" s="33" t="s">
        <v>16</v>
      </c>
      <c r="C13" s="203" t="s">
        <v>196</v>
      </c>
      <c r="D13" s="27"/>
      <c r="E13" s="27"/>
      <c r="F13" s="24"/>
      <c r="G13" s="27"/>
      <c r="H13" s="4"/>
    </row>
    <row r="14" spans="1:10" ht="19.149999999999999" customHeight="1">
      <c r="A14" s="32"/>
      <c r="B14" s="16" t="s">
        <v>15</v>
      </c>
      <c r="C14" s="204"/>
      <c r="D14" s="27">
        <v>21647</v>
      </c>
      <c r="E14" s="27">
        <v>26229</v>
      </c>
      <c r="F14" s="24">
        <f>E14/D14*100</f>
        <v>121.16690534485149</v>
      </c>
      <c r="G14" s="27">
        <v>24182</v>
      </c>
      <c r="H14" s="4">
        <f t="shared" ref="H14:H21" si="0">E14/G14*100</f>
        <v>108.46497394756432</v>
      </c>
    </row>
    <row r="15" spans="1:10" ht="20.25" customHeight="1">
      <c r="A15" s="31"/>
      <c r="B15" s="30" t="s">
        <v>14</v>
      </c>
      <c r="C15" s="29" t="s">
        <v>197</v>
      </c>
      <c r="D15" s="27">
        <v>36618</v>
      </c>
      <c r="E15" s="27">
        <v>34842</v>
      </c>
      <c r="F15" s="24">
        <f>E15/D15*100</f>
        <v>95.149926265770929</v>
      </c>
      <c r="G15" s="27">
        <v>54124</v>
      </c>
      <c r="H15" s="4">
        <f t="shared" si="0"/>
        <v>64.374399527012045</v>
      </c>
    </row>
    <row r="16" spans="1:10" ht="19.899999999999999" customHeight="1">
      <c r="A16" s="28"/>
      <c r="B16" s="16" t="s">
        <v>12</v>
      </c>
      <c r="C16" s="17" t="s">
        <v>11</v>
      </c>
      <c r="D16" s="27">
        <v>2904</v>
      </c>
      <c r="E16" s="27">
        <v>3391.4</v>
      </c>
      <c r="F16" s="24">
        <f>E16/D16*100</f>
        <v>116.78374655647383</v>
      </c>
      <c r="G16" s="27">
        <v>3167</v>
      </c>
      <c r="H16" s="4">
        <f t="shared" si="0"/>
        <v>107.08556994000631</v>
      </c>
    </row>
    <row r="17" spans="1:8" ht="26.25" customHeight="1">
      <c r="A17" s="26">
        <v>6</v>
      </c>
      <c r="B17" s="9" t="s">
        <v>10</v>
      </c>
      <c r="C17" s="8" t="s">
        <v>4</v>
      </c>
      <c r="D17" s="25">
        <v>5400000</v>
      </c>
      <c r="E17" s="25">
        <v>22706427</v>
      </c>
      <c r="F17" s="24">
        <f>E17/D17*100</f>
        <v>420.48938888888887</v>
      </c>
      <c r="G17" s="25">
        <v>2960828</v>
      </c>
      <c r="H17" s="22">
        <f t="shared" si="0"/>
        <v>766.89449707987092</v>
      </c>
    </row>
    <row r="18" spans="1:8" ht="26.25" customHeight="1">
      <c r="A18" s="17">
        <v>7</v>
      </c>
      <c r="B18" s="16" t="s">
        <v>9</v>
      </c>
      <c r="C18" s="8" t="s">
        <v>4</v>
      </c>
      <c r="D18" s="23">
        <v>6596948</v>
      </c>
      <c r="E18" s="23">
        <v>10035170</v>
      </c>
      <c r="F18" s="24">
        <f>E18/D18*100</f>
        <v>152.11837352666717</v>
      </c>
      <c r="G18" s="23">
        <v>22158385</v>
      </c>
      <c r="H18" s="22">
        <f t="shared" si="0"/>
        <v>45.288363750336494</v>
      </c>
    </row>
    <row r="19" spans="1:8" ht="26.25" customHeight="1">
      <c r="A19" s="10">
        <v>8</v>
      </c>
      <c r="B19" s="21" t="s">
        <v>8</v>
      </c>
      <c r="C19" s="10" t="s">
        <v>7</v>
      </c>
      <c r="D19" s="20"/>
      <c r="E19" s="18">
        <v>2.2000000000000002</v>
      </c>
      <c r="F19" s="19"/>
      <c r="G19" s="18">
        <v>20</v>
      </c>
      <c r="H19" s="4">
        <f t="shared" si="0"/>
        <v>11.000000000000002</v>
      </c>
    </row>
    <row r="20" spans="1:8" ht="24.75" customHeight="1">
      <c r="A20" s="17">
        <v>9</v>
      </c>
      <c r="B20" s="16" t="s">
        <v>6</v>
      </c>
      <c r="C20" s="8" t="s">
        <v>4</v>
      </c>
      <c r="D20" s="15"/>
      <c r="E20" s="14">
        <v>30900782</v>
      </c>
      <c r="F20" s="13"/>
      <c r="G20" s="12">
        <v>31314550</v>
      </c>
      <c r="H20" s="11">
        <f t="shared" si="0"/>
        <v>98.678671735662817</v>
      </c>
    </row>
    <row r="21" spans="1:8" ht="28.15" customHeight="1">
      <c r="A21" s="10">
        <v>10</v>
      </c>
      <c r="B21" s="9" t="s">
        <v>5</v>
      </c>
      <c r="C21" s="8" t="s">
        <v>4</v>
      </c>
      <c r="D21" s="7"/>
      <c r="E21" s="6">
        <v>2271.8000000000002</v>
      </c>
      <c r="F21" s="6"/>
      <c r="G21" s="5">
        <v>2320.6</v>
      </c>
      <c r="H21" s="4">
        <f t="shared" si="0"/>
        <v>97.897095578729648</v>
      </c>
    </row>
    <row r="22" spans="1:8" ht="21.75" customHeight="1">
      <c r="A22" s="1"/>
      <c r="B22" s="1"/>
      <c r="C22" s="1"/>
      <c r="D22" s="1"/>
      <c r="E22" s="1"/>
      <c r="F22" s="1"/>
      <c r="G22" s="1"/>
      <c r="H22" s="1"/>
    </row>
    <row r="23" spans="1:8" ht="27.75" customHeight="1">
      <c r="A23" s="1"/>
      <c r="B23" s="3" t="s">
        <v>3</v>
      </c>
      <c r="C23" s="2"/>
      <c r="D23" s="2"/>
      <c r="E23" s="2"/>
      <c r="F23" s="2" t="s">
        <v>2</v>
      </c>
      <c r="G23" s="2"/>
      <c r="H23" s="1"/>
    </row>
    <row r="24" spans="1:8" ht="25.5" customHeight="1">
      <c r="A24" s="1"/>
      <c r="B24" s="3" t="s">
        <v>1</v>
      </c>
      <c r="C24" s="2"/>
      <c r="D24" s="2"/>
      <c r="E24" s="2"/>
      <c r="F24" s="2" t="s">
        <v>0</v>
      </c>
      <c r="G24" s="2"/>
      <c r="H24" s="1"/>
    </row>
  </sheetData>
  <mergeCells count="12">
    <mergeCell ref="C13:C14"/>
    <mergeCell ref="A1:H1"/>
    <mergeCell ref="A2:H2"/>
    <mergeCell ref="C4:C5"/>
    <mergeCell ref="D4:F4"/>
    <mergeCell ref="G4:G5"/>
    <mergeCell ref="H4:H5"/>
    <mergeCell ref="D8:D9"/>
    <mergeCell ref="E8:E9"/>
    <mergeCell ref="F8:F9"/>
    <mergeCell ref="G8:G9"/>
    <mergeCell ref="H8:H9"/>
  </mergeCells>
  <pageMargins left="0.68" right="0.24" top="1" bottom="0.48" header="1.26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анализ себест.1-пол-е</vt:lpstr>
      <vt:lpstr>Табл№5 1-пол</vt:lpstr>
      <vt:lpstr>Расх. пер.1-пол-е</vt:lpstr>
      <vt:lpstr>финан.резул.20г. 1-пол</vt:lpstr>
      <vt:lpstr>Пр№1 2020г.1-пол-е.</vt:lpstr>
      <vt:lpstr>Анализ-2020г. 1-пол-е</vt:lpstr>
      <vt:lpstr>Пояс.зап-2020 1-полу-е</vt:lpstr>
      <vt:lpstr>2020 г.1-пол-е</vt:lpstr>
      <vt:lpstr>'Анализ-2020г. 1-пол-е'!Область_печати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gulom</dc:creator>
  <cp:lastModifiedBy>gulom</cp:lastModifiedBy>
  <dcterms:created xsi:type="dcterms:W3CDTF">2020-12-03T03:54:55Z</dcterms:created>
  <dcterms:modified xsi:type="dcterms:W3CDTF">2021-04-07T11:45:20Z</dcterms:modified>
</cp:coreProperties>
</file>