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0055" windowHeight="7935" tabRatio="830" firstSheet="1" activeTab="5"/>
  </bookViews>
  <sheets>
    <sheet name="Анализ-2021г. 1-пол-е" sheetId="3" r:id="rId1"/>
    <sheet name="2021 г.1-пол-е" sheetId="1" r:id="rId2"/>
    <sheet name="Пояс.зап-2021 1-полу-е" sheetId="2" r:id="rId3"/>
    <sheet name="финан.резул.2021г. 1-пол" sheetId="5" r:id="rId4"/>
    <sheet name="Расх. пер.1-пол-е" sheetId="6" r:id="rId5"/>
    <sheet name="анализ себест.1-пол-е" sheetId="8" r:id="rId6"/>
    <sheet name="Табл№5 1-пол" sheetId="7" r:id="rId7"/>
    <sheet name="Пр№1 2021г.1-пол-е." sheetId="4" r:id="rId8"/>
    <sheet name="Лист1" sheetId="9" r:id="rId9"/>
  </sheets>
  <externalReferences>
    <externalReference r:id="rId10"/>
    <externalReference r:id="rId11"/>
    <externalReference r:id="rId12"/>
    <externalReference r:id="rId13"/>
    <externalReference r:id="rId14"/>
    <externalReference r:id="rId15"/>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1">[2]사양조정!#REF!,[2]사양조정!$C$11,[2]사양조정!$D$11,[2]사양조정!$E$11,[2]사양조정!$F$11</definedName>
    <definedName name="_a1Z" localSheetId="5">[2]사양조정!#REF!,[2]사양조정!$C$11,[2]사양조정!$D$11,[2]사양조정!$E$11,[2]사양조정!$F$11</definedName>
    <definedName name="_a1Z" localSheetId="0">[2]사양조정!#REF!,[2]사양조정!$C$11,[2]사양조정!$D$11,[2]사양조정!$E$11,[2]사양조정!$F$11</definedName>
    <definedName name="_a1Z" localSheetId="2">[2]사양조정!#REF!,[2]사양조정!$C$11,[2]사양조정!$D$11,[2]사양조정!$E$11,[2]사양조정!$F$11</definedName>
    <definedName name="_a1Z" localSheetId="7">[2]사양조정!#REF!,[2]사양조정!$C$11,[2]사양조정!$D$11,[2]사양조정!$E$11,[2]사양조정!$F$11</definedName>
    <definedName name="_a1Z" localSheetId="4">[2]사양조정!#REF!,[2]사양조정!$C$11,[2]사양조정!$D$11,[2]사양조정!$E$11,[2]사양조정!$F$11</definedName>
    <definedName name="_a1Z" localSheetId="6">[2]사양조정!#REF!,[2]사양조정!$C$11,[2]사양조정!$D$11,[2]사양조정!$E$11,[2]사양조정!$F$11</definedName>
    <definedName name="_a1Z" localSheetId="3">[2]사양조정!#REF!,[2]사양조정!$C$11,[2]사양조정!$D$11,[2]사양조정!$E$11,[2]사양조정!$F$11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5" hidden="1">{#N/A,#N/A,FALSE,"인원";#N/A,#N/A,FALSE,"비용2";#N/A,#N/A,FALSE,"비용1";#N/A,#N/A,FALSE,"비용";#N/A,#N/A,FALSE,"보증2";#N/A,#N/A,FALSE,"보증1";#N/A,#N/A,FALSE,"보증";#N/A,#N/A,FALSE,"손익1";#N/A,#N/A,FALSE,"손익";#N/A,#N/A,FALSE,"부서별매출";#N/A,#N/A,FALSE,"매출"}</definedName>
    <definedName name="_AT1" localSheetId="0"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localSheetId="7"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localSheetId="6" hidden="1">{#N/A,#N/A,FALSE,"인원";#N/A,#N/A,FALSE,"비용2";#N/A,#N/A,FALSE,"비용1";#N/A,#N/A,FALSE,"비용";#N/A,#N/A,FALSE,"보증2";#N/A,#N/A,FALSE,"보증1";#N/A,#N/A,FALSE,"보증";#N/A,#N/A,FALSE,"손익1";#N/A,#N/A,FALSE,"손익";#N/A,#N/A,FALSE,"부서별매출";#N/A,#N/A,FALSE,"매출"}</definedName>
    <definedName name="_AT1" localSheetId="3"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5" hidden="1">{#N/A,#N/A,FALSE,"인원";#N/A,#N/A,FALSE,"비용2";#N/A,#N/A,FALSE,"비용1";#N/A,#N/A,FALSE,"비용";#N/A,#N/A,FALSE,"보증2";#N/A,#N/A,FALSE,"보증1";#N/A,#N/A,FALSE,"보증";#N/A,#N/A,FALSE,"손익1";#N/A,#N/A,FALSE,"손익";#N/A,#N/A,FALSE,"부서별매출";#N/A,#N/A,FALSE,"매출"}</definedName>
    <definedName name="_AT3" localSheetId="0"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localSheetId="7"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localSheetId="6" hidden="1">{#N/A,#N/A,FALSE,"인원";#N/A,#N/A,FALSE,"비용2";#N/A,#N/A,FALSE,"비용1";#N/A,#N/A,FALSE,"비용";#N/A,#N/A,FALSE,"보증2";#N/A,#N/A,FALSE,"보증1";#N/A,#N/A,FALSE,"보증";#N/A,#N/A,FALSE,"손익1";#N/A,#N/A,FALSE,"손익";#N/A,#N/A,FALSE,"부서별매출";#N/A,#N/A,FALSE,"매출"}</definedName>
    <definedName name="_AT3" localSheetId="3"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5" hidden="1">{#N/A,#N/A,TRUE,"일정"}</definedName>
    <definedName name="tt" localSheetId="0" hidden="1">{#N/A,#N/A,TRUE,"일정"}</definedName>
    <definedName name="tt" localSheetId="2" hidden="1">{#N/A,#N/A,TRUE,"일정"}</definedName>
    <definedName name="tt" localSheetId="7" hidden="1">{#N/A,#N/A,TRUE,"일정"}</definedName>
    <definedName name="tt" localSheetId="4" hidden="1">{#N/A,#N/A,TRUE,"일정"}</definedName>
    <definedName name="tt" localSheetId="6" hidden="1">{#N/A,#N/A,TRUE,"일정"}</definedName>
    <definedName name="tt" localSheetId="3" hidden="1">{#N/A,#N/A,TRUE,"일정"}</definedName>
    <definedName name="tt" hidden="1">{#N/A,#N/A,TRUE,"일정"}</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0"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localSheetId="7"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3"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5" hidden="1">{#N/A,#N/A,TRUE,"일정"}</definedName>
    <definedName name="wrn.주간._.보고." localSheetId="0" hidden="1">{#N/A,#N/A,TRUE,"일정"}</definedName>
    <definedName name="wrn.주간._.보고." localSheetId="2" hidden="1">{#N/A,#N/A,TRUE,"일정"}</definedName>
    <definedName name="wrn.주간._.보고." localSheetId="7" hidden="1">{#N/A,#N/A,TRUE,"일정"}</definedName>
    <definedName name="wrn.주간._.보고." localSheetId="4" hidden="1">{#N/A,#N/A,TRUE,"일정"}</definedName>
    <definedName name="wrn.주간._.보고." localSheetId="6" hidden="1">{#N/A,#N/A,TRUE,"일정"}</definedName>
    <definedName name="wrn.주간._.보고." localSheetId="3" hidden="1">{#N/A,#N/A,TRUE,"일정"}</definedName>
    <definedName name="wrn.주간._.보고." hidden="1">{#N/A,#N/A,TRUE,"일정"}</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5" hidden="1">{#N/A,#N/A,TRUE,"일정"}</definedName>
    <definedName name="WWWW" localSheetId="0" hidden="1">{#N/A,#N/A,TRUE,"일정"}</definedName>
    <definedName name="WWWW" localSheetId="2" hidden="1">{#N/A,#N/A,TRUE,"일정"}</definedName>
    <definedName name="WWWW" localSheetId="7" hidden="1">{#N/A,#N/A,TRUE,"일정"}</definedName>
    <definedName name="WWWW" localSheetId="4" hidden="1">{#N/A,#N/A,TRUE,"일정"}</definedName>
    <definedName name="WWWW" localSheetId="6" hidden="1">{#N/A,#N/A,TRUE,"일정"}</definedName>
    <definedName name="WWWW" localSheetId="3" hidden="1">{#N/A,#N/A,TRUE,"일정"}</definedName>
    <definedName name="WWWW" hidden="1">{#N/A,#N/A,TRUE,"일정"}</definedName>
    <definedName name="_xlnm.Database" localSheetId="1">#REF!</definedName>
    <definedName name="_xlnm.Database" localSheetId="5">#REF!</definedName>
    <definedName name="_xlnm.Database" localSheetId="0">#REF!</definedName>
    <definedName name="_xlnm.Database" localSheetId="2">#REF!</definedName>
    <definedName name="_xlnm.Database" localSheetId="7">#REF!</definedName>
    <definedName name="_xlnm.Database" localSheetId="4">#REF!</definedName>
    <definedName name="_xlnm.Database" localSheetId="6">#REF!</definedName>
    <definedName name="_xlnm.Database" localSheetId="3">#REF!</definedName>
    <definedName name="_xlnm.Database">#REF!</definedName>
    <definedName name="ввав"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ывы"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0"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localSheetId="7"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0"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localSheetId="7"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_xlnm.Print_Area" localSheetId="0">'Анализ-2021г. 1-пол-е'!$A$1:$I$78</definedName>
    <definedName name="Пояс.зап9ме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0"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localSheetId="7"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3"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0"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localSheetId="7"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3"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0"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localSheetId="7"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0"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localSheetId="7"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D17" i="8"/>
  <c r="C11"/>
  <c r="C17" s="1"/>
  <c r="B11"/>
  <c r="B17" s="1"/>
  <c r="E25" i="7"/>
  <c r="E22"/>
  <c r="E21"/>
  <c r="E17"/>
  <c r="E16"/>
  <c r="E14"/>
  <c r="E13"/>
  <c r="E12"/>
  <c r="E11"/>
  <c r="D10"/>
  <c r="E10" s="1"/>
  <c r="C10"/>
  <c r="D9"/>
  <c r="D15" s="1"/>
  <c r="C9"/>
  <c r="C15" s="1"/>
  <c r="C18" s="1"/>
  <c r="C20" s="1"/>
  <c r="E8"/>
  <c r="E7"/>
  <c r="C44" i="6"/>
  <c r="B44"/>
  <c r="C40"/>
  <c r="B40"/>
  <c r="C33"/>
  <c r="B33"/>
  <c r="C28"/>
  <c r="B28"/>
  <c r="C18"/>
  <c r="C15" s="1"/>
  <c r="C17"/>
  <c r="B17"/>
  <c r="B15" s="1"/>
  <c r="B6" s="1"/>
  <c r="C9"/>
  <c r="B9"/>
  <c r="C7"/>
  <c r="B7"/>
  <c r="D19" i="5"/>
  <c r="C19"/>
  <c r="B19"/>
  <c r="D13"/>
  <c r="C13"/>
  <c r="B13"/>
  <c r="D12"/>
  <c r="D18" s="1"/>
  <c r="D23" s="1"/>
  <c r="C12"/>
  <c r="C18" s="1"/>
  <c r="C23" s="1"/>
  <c r="B12"/>
  <c r="B18" s="1"/>
  <c r="B23" s="1"/>
  <c r="D18" i="7" l="1"/>
  <c r="E15"/>
  <c r="C23"/>
  <c r="C24" s="1"/>
  <c r="C26"/>
  <c r="E9"/>
  <c r="C6" i="6"/>
  <c r="C25" i="5"/>
  <c r="C26" s="1"/>
  <c r="C27" s="1"/>
  <c r="B25"/>
  <c r="B26" s="1"/>
  <c r="B27" s="1"/>
  <c r="D25"/>
  <c r="D26" s="1"/>
  <c r="D27" s="1"/>
  <c r="D20" i="7" l="1"/>
  <c r="E18"/>
  <c r="D23" l="1"/>
  <c r="E20"/>
  <c r="D24" l="1"/>
  <c r="E23"/>
  <c r="E24" l="1"/>
  <c r="D26"/>
  <c r="E26" s="1"/>
</calcChain>
</file>

<file path=xl/sharedStrings.xml><?xml version="1.0" encoding="utf-8"?>
<sst xmlns="http://schemas.openxmlformats.org/spreadsheetml/2006/main" count="238" uniqueCount="209">
  <si>
    <t>Юсуфжанова Ё.</t>
  </si>
  <si>
    <t xml:space="preserve">            Начальник отд.СПРБ</t>
  </si>
  <si>
    <t>Буриев А.</t>
  </si>
  <si>
    <t xml:space="preserve">          Председатель Правления </t>
  </si>
  <si>
    <t>тыс. сум</t>
  </si>
  <si>
    <t>Средняя зарплата на 1-го работающего</t>
  </si>
  <si>
    <t xml:space="preserve">  Фонд оплаты труда</t>
  </si>
  <si>
    <t>%</t>
  </si>
  <si>
    <t xml:space="preserve">  Рентабельность</t>
  </si>
  <si>
    <t xml:space="preserve">  Прибыль</t>
  </si>
  <si>
    <t xml:space="preserve">ТНП в рознич.ценах </t>
  </si>
  <si>
    <t>тыс. м2</t>
  </si>
  <si>
    <t xml:space="preserve">  - стекло строит.в физ. исч.</t>
  </si>
  <si>
    <t xml:space="preserve">     "</t>
  </si>
  <si>
    <t xml:space="preserve">  - стеклобутылка физ.исч.</t>
  </si>
  <si>
    <t xml:space="preserve">  - стеклобанка физ. исч.</t>
  </si>
  <si>
    <t xml:space="preserve">  Выпуск продукции в</t>
  </si>
  <si>
    <t>Производительность труда</t>
  </si>
  <si>
    <t xml:space="preserve">  в т.ч. ППП</t>
  </si>
  <si>
    <t>чел.</t>
  </si>
  <si>
    <t xml:space="preserve">  Численность - всего</t>
  </si>
  <si>
    <t xml:space="preserve">  сопоставимых ценах</t>
  </si>
  <si>
    <t xml:space="preserve">  Объём товарной продукции в</t>
  </si>
  <si>
    <t xml:space="preserve">  действующих ценах</t>
  </si>
  <si>
    <t xml:space="preserve">     %</t>
  </si>
  <si>
    <t>Факт</t>
  </si>
  <si>
    <t>План</t>
  </si>
  <si>
    <t xml:space="preserve">   Показатели</t>
  </si>
  <si>
    <t xml:space="preserve">  №</t>
  </si>
  <si>
    <t>Темп роста %</t>
  </si>
  <si>
    <t>Ед.изм.</t>
  </si>
  <si>
    <t xml:space="preserve">                                               </t>
  </si>
  <si>
    <t xml:space="preserve">           </t>
  </si>
  <si>
    <t xml:space="preserve"> </t>
  </si>
  <si>
    <t>Выполнение бизнес-плана по основным технико-экономическим показателям</t>
  </si>
  <si>
    <t xml:space="preserve">                 Начальник ПЭО                                            Юсуфжанова Ё.</t>
  </si>
  <si>
    <t xml:space="preserve"> -</t>
  </si>
  <si>
    <t xml:space="preserve"> - ўсиш суръати</t>
  </si>
  <si>
    <t>Просроченной дебиторской задолженности не имеется.</t>
  </si>
  <si>
    <t xml:space="preserve">      Объем выпуска стеклопродукции в натуральном выражении</t>
  </si>
  <si>
    <t>Выполнение технико -экономических показателей по АО "Кварц":</t>
  </si>
  <si>
    <t>Начальник отдела СПРБ                                                               Юсуфжанова Ё.</t>
  </si>
  <si>
    <t>Главный бухгалтер                                                                        Исабоев А.</t>
  </si>
  <si>
    <t>Председатель правления                                                              Буриев А.</t>
  </si>
  <si>
    <t xml:space="preserve">              5. Финансовое состояние.</t>
  </si>
  <si>
    <t xml:space="preserve">              3. Реализация готовой продукции</t>
  </si>
  <si>
    <t xml:space="preserve">              2. Производство товаров народного потребления.</t>
  </si>
  <si>
    <t xml:space="preserve">              1. Выполнение плана производства.</t>
  </si>
  <si>
    <t xml:space="preserve"> Анализ производственно-хозяйственной деятельности</t>
  </si>
  <si>
    <t xml:space="preserve">                              БРСР бўлими бошлиғи                                                                              Юсуфжанова Ё.</t>
  </si>
  <si>
    <t xml:space="preserve">                              Бошқарув Раиси                                                                                       Буриев А.</t>
  </si>
  <si>
    <t xml:space="preserve">  - стекло в физ.исч.     </t>
  </si>
  <si>
    <t>"</t>
  </si>
  <si>
    <t xml:space="preserve">  - стеклобутылка        </t>
  </si>
  <si>
    <t xml:space="preserve">   "</t>
  </si>
  <si>
    <t xml:space="preserve">  - стеклобанка в усл.исч.        </t>
  </si>
  <si>
    <t xml:space="preserve">  Выпуск продукции в номенклатуре:</t>
  </si>
  <si>
    <t xml:space="preserve"> "</t>
  </si>
  <si>
    <t>Объём ТП в сопоставимых ценах</t>
  </si>
  <si>
    <t>млн.сум</t>
  </si>
  <si>
    <t xml:space="preserve">Объём ТП в действующих ценах </t>
  </si>
  <si>
    <t>% выполнения прогноза</t>
  </si>
  <si>
    <t>Темп роста</t>
  </si>
  <si>
    <t>Выполнение  основных показателей бизнес плана</t>
  </si>
  <si>
    <t xml:space="preserve">                      Начальник  ПЭО                                                           Юсуфжанова Ё.</t>
  </si>
  <si>
    <t xml:space="preserve">                      Главный бухгалтер                                                        Исабаев А.</t>
  </si>
  <si>
    <t xml:space="preserve">                      Председатель  правления                                                Буриев А.</t>
  </si>
  <si>
    <t>Чистая  прибыль</t>
  </si>
  <si>
    <t>Прочие налоги</t>
  </si>
  <si>
    <t>налог на прибыль</t>
  </si>
  <si>
    <t>Налогооблагаемая прибыль</t>
  </si>
  <si>
    <t>Расходы включаемые в налогооблагаемую базу и исключаемые из него</t>
  </si>
  <si>
    <t>общ фин результ до упл налогов</t>
  </si>
  <si>
    <t>Расходы по финансовой деятельности</t>
  </si>
  <si>
    <t>Доходы от валютных курсовых разниц</t>
  </si>
  <si>
    <t>Доходы в виде процентов</t>
  </si>
  <si>
    <t>Доходы и расходы финансовой деят</t>
  </si>
  <si>
    <t>Финансовый результ от осн деят</t>
  </si>
  <si>
    <t>Прочие доходы от основной деят.</t>
  </si>
  <si>
    <t>Прочие операционные   расходы</t>
  </si>
  <si>
    <t>Административные расходы</t>
  </si>
  <si>
    <t>Расходы на реализацию</t>
  </si>
  <si>
    <t>Расходы периода  В.т.ч.</t>
  </si>
  <si>
    <t>Валовый финансовый результ</t>
  </si>
  <si>
    <t>Произв. Себестоим. Продукции</t>
  </si>
  <si>
    <t>Чистая выручка c учётом биржевых цен</t>
  </si>
  <si>
    <t>Наименование показателей</t>
  </si>
  <si>
    <t xml:space="preserve"> Финансовые результаты</t>
  </si>
  <si>
    <t xml:space="preserve">                                     Начальник отдела СПРБ                                       </t>
  </si>
  <si>
    <t xml:space="preserve">                                     Главный бухгалтер</t>
  </si>
  <si>
    <t xml:space="preserve">                                     Председатель правления                    </t>
  </si>
  <si>
    <t>Другие операционные расходы</t>
  </si>
  <si>
    <t>Услуги банка</t>
  </si>
  <si>
    <t>Расходы соцстраховании</t>
  </si>
  <si>
    <t>Расходы на подготовку кадров</t>
  </si>
  <si>
    <t>Спонсорская помощь</t>
  </si>
  <si>
    <t>Отчисления на соц.страх</t>
  </si>
  <si>
    <t>Единовременные премии</t>
  </si>
  <si>
    <t>Денежные вознаг. к знамен. датам</t>
  </si>
  <si>
    <t>Гостиница в г. Ташкенте, общежитие, з.о."Чодак"</t>
  </si>
  <si>
    <t xml:space="preserve">       Зеленхоз</t>
  </si>
  <si>
    <t>в т.ч.ЛОЦ</t>
  </si>
  <si>
    <t>Содержание непроизв.хоз-в</t>
  </si>
  <si>
    <t>Другие налоги</t>
  </si>
  <si>
    <t>Налог на потребление воды</t>
  </si>
  <si>
    <t>Земельный налог</t>
  </si>
  <si>
    <t>Налог на имущество</t>
  </si>
  <si>
    <t xml:space="preserve">Услуги вспомогательных цехов </t>
  </si>
  <si>
    <t>Расходы на аренды здании</t>
  </si>
  <si>
    <t>Коммунальные услуги</t>
  </si>
  <si>
    <t>Канцелярские товары</t>
  </si>
  <si>
    <t>Расходы на содержание служебных машин</t>
  </si>
  <si>
    <t>Фонды на вышестоящие организации</t>
  </si>
  <si>
    <t>Амортизация</t>
  </si>
  <si>
    <t>Заработная плата Наблюдательному совету</t>
  </si>
  <si>
    <t>Расходы на соц.страхованию</t>
  </si>
  <si>
    <t>Расходы заработной платы</t>
  </si>
  <si>
    <t xml:space="preserve">Управленческие расходы </t>
  </si>
  <si>
    <t>Другие расходы реализации</t>
  </si>
  <si>
    <t>Выполненные работы и услуги</t>
  </si>
  <si>
    <t>Материалы</t>
  </si>
  <si>
    <t>Расходы соц.страховании</t>
  </si>
  <si>
    <t xml:space="preserve">Расходы Реализации </t>
  </si>
  <si>
    <t>Итого расходы периода:</t>
  </si>
  <si>
    <t>По бизнес плану</t>
  </si>
  <si>
    <t>Наименование</t>
  </si>
  <si>
    <t xml:space="preserve">                        БРСР бўлими бошлиғи                                                                  Юсуфжанова Ё.</t>
  </si>
  <si>
    <t xml:space="preserve">                        Бош бухгалтер                                                                              Исабоев А.</t>
  </si>
  <si>
    <t>Чистая прибыль</t>
  </si>
  <si>
    <t>Налог на доходы(прибыль)</t>
  </si>
  <si>
    <t>Расходы исключаемые из налогооблагаемой базы</t>
  </si>
  <si>
    <t>Расходы включаемые в налогооблагаемую базу</t>
  </si>
  <si>
    <t>Прибыль до уплаты налога на доходы(прибыль)</t>
  </si>
  <si>
    <t>Чрезвычайные прибыли и убытки</t>
  </si>
  <si>
    <t xml:space="preserve">Прибыль от общехозяйственной деятельности </t>
  </si>
  <si>
    <t>Доходы от финансовой деятельности</t>
  </si>
  <si>
    <t>Прибыль от основной деятельности</t>
  </si>
  <si>
    <t>Прочие доходы от основной деятельности</t>
  </si>
  <si>
    <t>Прочие операционные расходы и убытки.</t>
  </si>
  <si>
    <t xml:space="preserve"> 4.3</t>
  </si>
  <si>
    <t>Расходы по управлению(административные расходы)</t>
  </si>
  <si>
    <t xml:space="preserve"> 4.2</t>
  </si>
  <si>
    <t>Расходы по реализации продукции</t>
  </si>
  <si>
    <t xml:space="preserve"> 4.1</t>
  </si>
  <si>
    <t xml:space="preserve">Расходы периода - всего в т.ч.:    </t>
  </si>
  <si>
    <t>Валовая прибыль от реализации продукции всего по предприятию</t>
  </si>
  <si>
    <t>Производственная с/сть реализованной продукции (работ.услуг)</t>
  </si>
  <si>
    <t>Чистая выручка от реализации продукции (работ,услуг)</t>
  </si>
  <si>
    <t>разница</t>
  </si>
  <si>
    <t xml:space="preserve">№ </t>
  </si>
  <si>
    <t>в тыс сумах</t>
  </si>
  <si>
    <t>основных финансовых показателях  деятельности АО"Кварц".</t>
  </si>
  <si>
    <t>Сравнительная таблица</t>
  </si>
  <si>
    <t xml:space="preserve">                                         Начальник  ПЭО                                                         Юсуфжанова Ё.</t>
  </si>
  <si>
    <t xml:space="preserve">                                         Главный бухгалтер                                                       Исабоев А.</t>
  </si>
  <si>
    <t>Итого</t>
  </si>
  <si>
    <t xml:space="preserve">          амортизация</t>
  </si>
  <si>
    <t>в т.ч резерв на холод.ремонт</t>
  </si>
  <si>
    <t>Накладные расходы всего:</t>
  </si>
  <si>
    <t>Косвенные затраты на труд</t>
  </si>
  <si>
    <t>Косвенные затраты на материалы</t>
  </si>
  <si>
    <t>Отчисление на соц страхован</t>
  </si>
  <si>
    <t xml:space="preserve">Заработная плата </t>
  </si>
  <si>
    <t>Топливо и энергия</t>
  </si>
  <si>
    <t>Сырье и материалы</t>
  </si>
  <si>
    <t xml:space="preserve">Анализ себестоимости проукции АО "Кварц" </t>
  </si>
  <si>
    <t xml:space="preserve">           Выпуск  стеклопродукции  производится исходя из потребности</t>
  </si>
  <si>
    <t xml:space="preserve">  рынка согласно заключенных договоров по спросу покупателя.</t>
  </si>
  <si>
    <t>млн.шт</t>
  </si>
  <si>
    <t>тыс. шт</t>
  </si>
  <si>
    <t xml:space="preserve">   тыс. шт</t>
  </si>
  <si>
    <t>1-полугодие</t>
  </si>
  <si>
    <t>Расходы бесплатного питание сотрудников</t>
  </si>
  <si>
    <t>на 1-полугодие  2021 год по АО "Кварц"</t>
  </si>
  <si>
    <t>1-полугодие  2021 год</t>
  </si>
  <si>
    <t>2020 год</t>
  </si>
  <si>
    <t xml:space="preserve"> за I-полугодие 2021 год в АО "Кварц"</t>
  </si>
  <si>
    <t xml:space="preserve">I-полугодие 2021  год  </t>
  </si>
  <si>
    <t>2020 год факт</t>
  </si>
  <si>
    <t>по АО "Кварц"  на  1-полугодие 2021 г.</t>
  </si>
  <si>
    <t>План на 2021 год</t>
  </si>
  <si>
    <t xml:space="preserve"> 1-полугодие 2021 год</t>
  </si>
  <si>
    <t>Расходы периода в АО "Кварц" по 1-полугодие 2021 год</t>
  </si>
  <si>
    <t>1-полугодие 2021 год</t>
  </si>
  <si>
    <t>Другие управленческие расходы</t>
  </si>
  <si>
    <t>Непредвиденные расходы (командировочные расходы китайских партнеров)</t>
  </si>
  <si>
    <t xml:space="preserve">1-полугодие 2020 год           </t>
  </si>
  <si>
    <t xml:space="preserve">1-полугодие 2021 год                   </t>
  </si>
  <si>
    <t xml:space="preserve"> План на 2021 год</t>
  </si>
  <si>
    <t xml:space="preserve">                                   АО "Кварц" за 1-полугодие 2021 года</t>
  </si>
  <si>
    <t xml:space="preserve">Акционерным  обществом  "Кварц"  за  1-ое полугодие 2021 года  произведено товарной продукции в действующих  ценах  на 164 890,3 млн.сум или 75% от  прогнозируемого объёма, при  этом  темп  роста  объема  производства к прошлому году составил 136,6 %.
Основной причиной невыполнения производственного плана является поздний запуск новой флоат -линии  по производству стекла из- за пандемии.
В сопоставимых    ценах  выпуск    товарной   продукции   составил 146 774,268  млн.сум, или  111,3  % к соответствующему  периоду прошлого года.
</t>
  </si>
  <si>
    <t xml:space="preserve">           За 1-ое полугодие 2021 года  предприятием реализовано товаров народного  потребления на  сумму  25 796,618 млн.сум, что составляет 20 % от общего объема реализации   продукции.   Задание    по   производству  товаров  народного   потребления выполнено 215%, темп роста к прошлому году составил 102,8 %.  </t>
  </si>
  <si>
    <t xml:space="preserve">За 1-ое полугодие 2021 года  реализовано потребителям:
Стеклобанок  в усл. 0,5 л исч.        -          75,875  млн.шт. на сумму  37 185 млн.сум
                         в физ.исч.                  -        21,830 млн.шт
Стеклобутылок в усл. 0,5 л исч.    -           18,288 млн.шт. на сумму  19 656  млн.сум
                           в физ.исч.                  -       23,698 млн.шт
Стекла листового в усл.2 мм исч.всего:  -  5 351,3 т.м2   на  сумму   71 666   млн.сум
                            в физ.исч.                        -  3 019,2 т.м2  
Остатки готовой продукции на 01.07.2021 года составили:
Стеклобанок  в усл. 0,5 л исч.        -       84,188  млн.шт. на сумму 45 280,397 млн.сум
                        в физ.исч.                  -       27,538 млн.шт
Стеклобутылок в усл. 0,5 л исч.      -       9,751 млн.шт. на сумму   10 377,304 млн.сум 
                          в физ.исч.                  -      12,632 млн.шт 
Стекла листового в усл.2 мм исч.всего:   -  1 187,76 т.м2  на сумму  17 046,100 млн.сум 
                           в физ.исч.                  -          591,25 т.м2
За 1-ое полугодие 2021 года на экспорт отгружено продукции на сумму  932,804 тыс.долл.США, из них:
Стеклобанок в физ.исч.  -  4,256 млн. шт. на  сумму  584,175 тыс.долл.США 
Стекло листовое в физ.исч. – 125,017 т.м2, на сумму 321,187 тыс.долл.США  
Огнеупорный кирпич б/у       - 132 тн.  27,442 тыс.долл.США  
</t>
  </si>
  <si>
    <r>
      <t xml:space="preserve">            </t>
    </r>
    <r>
      <rPr>
        <b/>
        <sz val="12"/>
        <color indexed="8"/>
        <rFont val="Times New Roman"/>
        <family val="1"/>
        <charset val="204"/>
      </rPr>
      <t xml:space="preserve">  4. Эконо</t>
    </r>
    <r>
      <rPr>
        <b/>
        <sz val="12"/>
        <rFont val="Times New Roman"/>
        <family val="1"/>
        <charset val="204"/>
      </rPr>
      <t>мические показатели производства.</t>
    </r>
  </si>
  <si>
    <t xml:space="preserve">        За 1-ое полугодие 2021  года  акционерным  обществом "Кварц" произведено продукции  в действующих  ценах  на   сумму 164 890,302   млн.сум,   производственная  себестоимость выпущенной продукции    составила    115 777,007   млн .сум.   На  производство 1000 сум товарной продукции   затрачено    702,1   сум,   общая   рентабельность   произведенной продукции составила 17,1 %.       
      Чистая выручка  от  реализации  продукции  составила  131 223,320  млн.сум, получено прибыли  до  уплаты  налогов 11 206,251 млн.сум,  после уплаты налогов чистая прибыль составила  9 176,968  млн.сум.  Рентабельность  реализованной   продукции  по  валовой прибыли   составила  31,5 %, рентабельность по чистой прибыли составилам 7,0%.  
        Расходы периода составили 25 052,734 млн.сум, в том числе:  
расходы по реализации                             5 222,816  млн.сум  
расходы по управлению                            8 538,175  млн.сум   
прочие операционные расходы                11 291,743  млн.сум   
         В отчетном периоде сложилось отрицательное сальдо от финансовой деятельности предприятия. Расходы  по финансовой    деятельности  составили        78 237,765  млн.сум.
Доходы от финансовой деятельности – 71 715,680 млн.сум, доход от обменного курса валюты.
</t>
  </si>
  <si>
    <t xml:space="preserve">         По состоянию   на   01. 07. 21 г.  дебиторская   задолженность  составила  663 632,712
млн. сум, в   том  числе    задолженность   покупателей   и   заказчиков    12 029,139  млн.сум
авансы  выданные  поставщикам  и подрядчикам             -                           637 998,583 млн.сум  
авансовые платежи по налогам и сборам в бюджет,               7 327,054 млн.сум
в гос. целевые  фонды  и  по страхованию                        -                            61,823   млн.сум 
прочие  дебиторские    задолженности                             -                            6 216,113  млн.сум
Кредиторская    задолженность    на    01. 07. 21 г.    составила         66 570,017 млн.сум,
в том  числе  задолженность  поставщикам  и  подрядчикам     -               30 869,060  млн.сум
полученные авансы                                                      -                                   5 701,062 млн.сум  
задолженность по платежам в бюджет                         -                                6 438,845  млн.сум                   
в гос.целевые фонды                                                  -                                     732,235 млн.сум 
задолженность по оплате труда                               -                                     3 026,077 млн.сум
прочие кредиторские задолженности                        -                                  20 534,973 млн.сум
Во  исполнении   ПКМ № 207  от   28.07.2015 г.  " О  внедрении  критериев  оценки эффективности  деятельности  акционерных  обществ  и  других хозяйствующих субъектов с долей государства" в  АО  "Кварц"  разработано  положение,  в  котором  предусмотрены основные    и    дополнительные   ключевые   показатели   эффективности.   В  результате проведенных   расчетов в   1-ом полугодии   2021     года      интегральный     коэффициент основных  ключевых    показателей   эффективности    составил  99,7 %.   Интегральный коэффициент дополнительных  ключевых  показателей  эффективности  составил 117,6 %.
      Согласно  п.27   ПКМ  № 207  эффективность   деятельности   предприятия  по  основным и дополнительным ключевым показателям эффективности  признается высоким.
</t>
  </si>
  <si>
    <t xml:space="preserve">Пояснительная записка
по итогам 1-полугодие 2021 года  по  АО "Кварц".
</t>
  </si>
  <si>
    <t xml:space="preserve">Объем товарной продукции  в действующих ценах              - 164 890 302 тыс сум     
 - темп роста                   - 136,6%      
 - Объем товарной продукции    
   в сопоставимых ценах    - 146 774 268  тыс сум    
 - темп роста      - 111,3%             
</t>
  </si>
  <si>
    <t xml:space="preserve"> - стеклобанка в физ. исч.    - 36,810  млн.шт.     
 - темп роста      - 140,3%             
 - стеклобутылка в физ. исч.  - 26,238  млн.шт.   
 - темп роста      - 75,3%             
 - стекло в физ.исч.     - 3 474 тыс м2      
 - темп роста      - 102,4% </t>
  </si>
  <si>
    <t xml:space="preserve">Себестоимость выпускаемой продукции  - 115 777 007 тыс сум            
Чистая прибыль составляет    - 9 176 968  тыс сум             
Рентабельность            - 17,1% </t>
  </si>
  <si>
    <r>
      <t xml:space="preserve"> Численность работающих на АО"Кварц" на 01.07.2021 года -</t>
    </r>
    <r>
      <rPr>
        <b/>
        <i/>
        <sz val="13"/>
        <rFont val="Times New Roman"/>
        <family val="1"/>
        <charset val="204"/>
      </rPr>
      <t>2 400 человек</t>
    </r>
  </si>
  <si>
    <r>
      <t>в том числе ППП -</t>
    </r>
    <r>
      <rPr>
        <b/>
        <i/>
        <sz val="13"/>
        <rFont val="Times New Roman"/>
        <family val="1"/>
        <charset val="204"/>
      </rPr>
      <t>2 250 человек</t>
    </r>
  </si>
  <si>
    <r>
      <t xml:space="preserve">Среднемесячная заработная плата                                       -   </t>
    </r>
    <r>
      <rPr>
        <b/>
        <i/>
        <sz val="13"/>
        <rFont val="Times New Roman"/>
        <family val="1"/>
        <charset val="204"/>
      </rPr>
      <t>2 519,5 тыс сум</t>
    </r>
  </si>
  <si>
    <r>
      <t>Фонд оплаты труда                                                  - 36 280 835</t>
    </r>
    <r>
      <rPr>
        <b/>
        <i/>
        <sz val="13"/>
        <rFont val="Times New Roman"/>
        <family val="1"/>
        <charset val="204"/>
      </rPr>
      <t xml:space="preserve"> тыс сум</t>
    </r>
  </si>
  <si>
    <r>
      <t xml:space="preserve">Объем реализации в денежном выражении                      -      131 255 725 </t>
    </r>
    <r>
      <rPr>
        <b/>
        <i/>
        <sz val="13"/>
        <rFont val="Times New Roman"/>
        <family val="1"/>
        <charset val="204"/>
      </rPr>
      <t>тыс сум</t>
    </r>
  </si>
  <si>
    <t>темп роста                                                                                   - 110,1%</t>
  </si>
  <si>
    <r>
      <t>Дебиторская задолженность  на 01.07.2021                     - 663 632,712</t>
    </r>
    <r>
      <rPr>
        <b/>
        <i/>
        <sz val="13"/>
        <rFont val="Times New Roman"/>
        <family val="1"/>
        <charset val="204"/>
      </rPr>
      <t xml:space="preserve"> млн.сум</t>
    </r>
  </si>
  <si>
    <r>
      <t>Кредиторская задолженность на      01.07.2021                    - 66 570,017</t>
    </r>
    <r>
      <rPr>
        <b/>
        <i/>
        <sz val="13"/>
        <rFont val="Times New Roman"/>
        <family val="1"/>
        <charset val="204"/>
      </rPr>
      <t xml:space="preserve"> млн.сум</t>
    </r>
  </si>
  <si>
    <t>Председатель Правления                                             Буриев А.</t>
  </si>
</sst>
</file>

<file path=xl/styles.xml><?xml version="1.0" encoding="utf-8"?>
<styleSheet xmlns="http://schemas.openxmlformats.org/spreadsheetml/2006/main">
  <numFmts count="28">
    <numFmt numFmtId="164" formatCode="0.0"/>
    <numFmt numFmtId="165" formatCode="#,##0.0"/>
    <numFmt numFmtId="166" formatCode="_ &quot;\&quot;* #,##0_ ;_ &quot;\&quot;* \-#,##0_ ;_ &quot;\&quot;* &quot;-&quot;_ ;_ @_ "/>
    <numFmt numFmtId="167" formatCode="_(&quot;$&quot;* #,##0.00_);_(&quot;$&quot;* \(#,##0.00\);_(&quot;$&quot;* &quot;-&quot;??_);_(@_)"/>
    <numFmt numFmtId="168" formatCode="_(&quot;$&quot;* #,##0_);_(&quot;$&quot;* \(#,##0\);_(&quot;$&quot;* &quot;-&quot;_);_(@_)"/>
    <numFmt numFmtId="169" formatCode="_-* #,##0.00_-;\-* #,##0.00_-;_-* &quot;-&quot;??_-;_-@_-"/>
    <numFmt numFmtId="170" formatCode="_ &quot;\&quot;* #,##0.00_ ;_ &quot;\&quot;* \-#,##0.00_ ;_ &quot;\&quot;* &quot;-&quot;??_ ;_ @_ "/>
    <numFmt numFmtId="171" formatCode="_ &quot;$&quot;* #,##0.00_ ;_ &quot;$&quot;* \-#,##0.00_ ;_ &quot;$&quot;* &quot;-&quot;??_ ;_ @_ "/>
    <numFmt numFmtId="172" formatCode="&quot;\&quot;#,##0.00;[Red]&quot;\&quot;\-#,##0.00"/>
    <numFmt numFmtId="173" formatCode="_ &quot;$&quot;* #,##0_ ;_ &quot;$&quot;* \-#,##0_ ;_ &quot;$&quot;* &quot;-&quot;_ ;_ @_ "/>
    <numFmt numFmtId="174" formatCode="_-&quot;\&quot;* #,##0.00_-;\-&quot;\&quot;* #,##0.00_-;_-&quot;\&quot;* &quot;-&quot;??_-;_-@_-"/>
    <numFmt numFmtId="175" formatCode="\$#,##0.00;\(\$#,##0.00\)"/>
    <numFmt numFmtId="176" formatCode="&quot;\&quot;#,##0;[Red]&quot;\&quot;\-#,##0"/>
    <numFmt numFmtId="177" formatCode="_ * #,##0_ ;_ * \-#,##0_ ;_ * &quot;-&quot;_ ;_ @_ "/>
    <numFmt numFmtId="178" formatCode="_ * #,##0.00_ ;_ * \-#,##0.00_ ;_ * &quot;-&quot;??_ ;_ @_ "/>
    <numFmt numFmtId="179" formatCode="#,##0.0;[Red]\-#,##0.0"/>
    <numFmt numFmtId="180" formatCode="_-* #,##0.00[$€-1]_-;\-* #,##0.00[$€-1]_-;_-* &quot;-&quot;??[$€-1]_-"/>
    <numFmt numFmtId="181" formatCode="_(* #,##0_);_(* \(#,##0\);_(* &quot;-&quot;_);_(@_)"/>
    <numFmt numFmtId="182" formatCode="_(* #,##0.00_);_(* \(#,##0.00\);_(* &quot;-&quot;??_);_(@_)"/>
    <numFmt numFmtId="183" formatCode="_-* #,##0.00_р_._-;\-* #,##0.00_р_._-;_-* &quot;-&quot;??_р_.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1" formatCode="#,##0.0_ ;[Red]\-#,##0.0\ "/>
    <numFmt numFmtId="192" formatCode="#,##0.000_ ;[Red]\-#,##0.000\ "/>
  </numFmts>
  <fonts count="100">
    <font>
      <sz val="10"/>
      <name val="Arial Cyr"/>
      <charset val="204"/>
    </font>
    <font>
      <sz val="10"/>
      <name val="Arial Cyr"/>
      <charset val="204"/>
    </font>
    <font>
      <sz val="10"/>
      <name val="Times New Roman"/>
      <family val="1"/>
      <charset val="204"/>
    </font>
    <font>
      <sz val="11"/>
      <name val="Times New Roman"/>
      <family val="1"/>
      <charset val="204"/>
    </font>
    <font>
      <sz val="11"/>
      <name val="Arial Cyr"/>
      <charset val="204"/>
    </font>
    <font>
      <i/>
      <sz val="10"/>
      <name val="Times New Roman"/>
      <family val="1"/>
      <charset val="204"/>
    </font>
    <font>
      <i/>
      <sz val="10"/>
      <name val="Arial Cyr"/>
      <charset val="204"/>
    </font>
    <font>
      <sz val="8"/>
      <name val="Times New Roman"/>
      <family val="1"/>
      <charset val="204"/>
    </font>
    <font>
      <i/>
      <sz val="12"/>
      <name val="Arial Cyr"/>
      <charset val="204"/>
    </font>
    <font>
      <i/>
      <sz val="14"/>
      <name val="Arial Cyr"/>
      <charset val="204"/>
    </font>
    <font>
      <i/>
      <sz val="11"/>
      <name val="Arial Cyr"/>
      <charset val="204"/>
    </font>
    <font>
      <sz val="16"/>
      <name val="Times New Roman"/>
      <family val="1"/>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i/>
      <sz val="13"/>
      <name val="Arial Cyr"/>
      <charset val="204"/>
    </font>
    <font>
      <i/>
      <sz val="13"/>
      <name val="Arial Cyr"/>
      <charset val="186"/>
    </font>
    <font>
      <i/>
      <sz val="13"/>
      <name val="Times New Roman"/>
      <family val="1"/>
      <charset val="204"/>
    </font>
    <font>
      <b/>
      <i/>
      <sz val="13"/>
      <name val="Times New Roman"/>
      <family val="1"/>
      <charset val="204"/>
    </font>
    <font>
      <sz val="9"/>
      <name val="Arial Cyr"/>
      <charset val="204"/>
    </font>
    <font>
      <sz val="12"/>
      <name val="Arial Cyr"/>
      <charset val="204"/>
    </font>
    <font>
      <sz val="12"/>
      <name val="Bodoni MT Black"/>
      <family val="1"/>
    </font>
    <font>
      <sz val="10"/>
      <name val="Bodoni MT Black"/>
      <family val="1"/>
    </font>
    <font>
      <b/>
      <sz val="10"/>
      <name val="Arial Cyr"/>
      <family val="2"/>
      <charset val="204"/>
    </font>
    <font>
      <u/>
      <sz val="10"/>
      <name val="Arial Cyr"/>
      <family val="2"/>
      <charset val="204"/>
    </font>
    <font>
      <b/>
      <sz val="12"/>
      <name val="Arial Cyr"/>
      <family val="2"/>
      <charset val="204"/>
    </font>
    <font>
      <sz val="10"/>
      <name val="Arial Narrow"/>
      <family val="2"/>
      <charset val="204"/>
    </font>
    <font>
      <sz val="8"/>
      <name val="Arial Narrow"/>
      <family val="2"/>
      <charset val="204"/>
    </font>
    <font>
      <b/>
      <sz val="10"/>
      <name val="Arial Cyr"/>
      <charset val="204"/>
    </font>
    <font>
      <b/>
      <sz val="8"/>
      <name val="Arial Narrow"/>
      <family val="2"/>
      <charset val="204"/>
    </font>
    <font>
      <sz val="8"/>
      <name val="Arial Cyr"/>
      <charset val="204"/>
    </font>
    <font>
      <sz val="11"/>
      <name val="Arial Narrow"/>
      <family val="2"/>
      <charset val="204"/>
    </font>
    <font>
      <sz val="14"/>
      <name val="Times New Roman"/>
      <family val="1"/>
      <charset val="204"/>
    </font>
    <font>
      <sz val="12"/>
      <name val="Arial Cyr"/>
      <family val="2"/>
      <charset val="204"/>
    </font>
    <font>
      <sz val="12"/>
      <name val="Arial Cyr"/>
      <charset val="186"/>
    </font>
    <font>
      <i/>
      <sz val="12"/>
      <name val="Arial Cyr"/>
      <charset val="186"/>
    </font>
    <font>
      <sz val="10"/>
      <color rgb="FFFF0000"/>
      <name val="Arial Cyr"/>
      <charset val="204"/>
    </font>
    <font>
      <b/>
      <sz val="12"/>
      <name val="Times New Roman"/>
      <family val="1"/>
      <charset val="204"/>
    </font>
    <font>
      <b/>
      <sz val="14"/>
      <name val="Times New Roman"/>
      <family val="1"/>
      <charset val="204"/>
    </font>
    <font>
      <b/>
      <sz val="12"/>
      <color indexed="8"/>
      <name val="Times New Roman"/>
      <family val="1"/>
      <charset val="204"/>
    </font>
    <font>
      <b/>
      <i/>
      <sz val="12"/>
      <name val="Times New Roman"/>
      <family val="1"/>
      <charset val="204"/>
    </font>
    <font>
      <i/>
      <sz val="12"/>
      <name val="Times New Roman"/>
      <family val="1"/>
      <charset val="204"/>
    </font>
  </fonts>
  <fills count="7">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309">
    <xf numFmtId="0" fontId="0" fillId="0" borderId="0"/>
    <xf numFmtId="0" fontId="12" fillId="0" borderId="0"/>
    <xf numFmtId="0" fontId="13" fillId="0" borderId="0"/>
    <xf numFmtId="0" fontId="14" fillId="0" borderId="0"/>
    <xf numFmtId="0" fontId="12" fillId="0" borderId="0"/>
    <xf numFmtId="0" fontId="15" fillId="0" borderId="0" applyFont="0" applyFill="0" applyBorder="0" applyAlignment="0" applyProtection="0"/>
    <xf numFmtId="0" fontId="16" fillId="0" borderId="0" applyFont="0" applyFill="0" applyBorder="0" applyAlignment="0" applyProtection="0"/>
    <xf numFmtId="0" fontId="17" fillId="0" borderId="0"/>
    <xf numFmtId="0" fontId="12"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0" fontId="12" fillId="0" borderId="0"/>
    <xf numFmtId="0" fontId="17" fillId="0" borderId="0"/>
    <xf numFmtId="0" fontId="19" fillId="0" borderId="0" applyFont="0" applyFill="0" applyBorder="0" applyAlignment="0" applyProtection="0"/>
    <xf numFmtId="0" fontId="12" fillId="0" borderId="0"/>
    <xf numFmtId="0" fontId="19" fillId="0" borderId="0" applyFont="0" applyFill="0" applyBorder="0" applyAlignment="0" applyProtection="0"/>
    <xf numFmtId="0" fontId="17" fillId="0" borderId="0"/>
    <xf numFmtId="0" fontId="17"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0" fontId="12" fillId="0" borderId="0"/>
    <xf numFmtId="0" fontId="20"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23" fillId="0" borderId="0"/>
    <xf numFmtId="0" fontId="24"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69"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6"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7"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170" fontId="27" fillId="0" borderId="0" applyFont="0" applyFill="0" applyBorder="0" applyAlignment="0" applyProtection="0"/>
    <xf numFmtId="0" fontId="27"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3" fillId="0" borderId="0" applyFont="0" applyFill="0" applyBorder="0" applyAlignment="0" applyProtection="0"/>
    <xf numFmtId="171"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3" fontId="38" fillId="0" borderId="0" applyFont="0" applyFill="0" applyBorder="0" applyAlignment="0" applyProtection="0"/>
    <xf numFmtId="173" fontId="39" fillId="0" borderId="0" applyFont="0" applyFill="0" applyBorder="0" applyAlignment="0" applyProtection="0"/>
    <xf numFmtId="168" fontId="32" fillId="0" borderId="0" applyFont="0" applyFill="0" applyBorder="0" applyAlignment="0" applyProtection="0"/>
    <xf numFmtId="168"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74"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5" fontId="33" fillId="0" borderId="0" applyFont="0" applyFill="0" applyBorder="0" applyAlignment="0" applyProtection="0"/>
    <xf numFmtId="175"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8" fillId="0" borderId="0" applyFont="0" applyFill="0" applyBorder="0" applyAlignment="0" applyProtection="0"/>
    <xf numFmtId="171" fontId="39" fillId="0" borderId="0" applyFont="0" applyFill="0" applyBorder="0" applyAlignment="0" applyProtection="0"/>
    <xf numFmtId="167" fontId="32" fillId="0" borderId="0" applyFont="0" applyFill="0" applyBorder="0" applyAlignment="0" applyProtection="0"/>
    <xf numFmtId="167"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2" fillId="0" borderId="0"/>
    <xf numFmtId="0" fontId="30" fillId="0" borderId="0" applyFont="0" applyFill="0" applyBorder="0" applyAlignment="0" applyProtection="0"/>
    <xf numFmtId="177" fontId="43" fillId="0" borderId="0" applyFont="0" applyFill="0" applyBorder="0" applyAlignment="0" applyProtection="0"/>
    <xf numFmtId="0" fontId="31" fillId="0" borderId="0" applyFont="0" applyFill="0" applyBorder="0" applyAlignment="0" applyProtection="0"/>
    <xf numFmtId="178" fontId="43" fillId="0" borderId="0" applyFont="0" applyFill="0" applyBorder="0" applyAlignment="0" applyProtection="0"/>
    <xf numFmtId="38" fontId="22" fillId="2" borderId="3">
      <protection locked="0"/>
    </xf>
    <xf numFmtId="38" fontId="22" fillId="0" borderId="3"/>
    <xf numFmtId="38" fontId="44" fillId="0" borderId="3"/>
    <xf numFmtId="179" fontId="22" fillId="0" borderId="3"/>
    <xf numFmtId="0" fontId="44" fillId="0" borderId="3" applyNumberFormat="0">
      <alignment horizontal="center"/>
    </xf>
    <xf numFmtId="38" fontId="44" fillId="3" borderId="3" applyNumberFormat="0" applyFont="0" applyBorder="0" applyAlignment="0">
      <alignment horizontal="center"/>
    </xf>
    <xf numFmtId="0" fontId="45" fillId="0" borderId="3" applyNumberFormat="0"/>
    <xf numFmtId="0" fontId="44" fillId="0" borderId="3" applyNumberFormat="0"/>
    <xf numFmtId="0" fontId="45" fillId="0" borderId="3" applyNumberFormat="0">
      <alignment horizontal="right"/>
    </xf>
    <xf numFmtId="0" fontId="19" fillId="0" borderId="0" applyFont="0" applyFill="0" applyBorder="0" applyAlignment="0" applyProtection="0"/>
    <xf numFmtId="0" fontId="46" fillId="0" borderId="0"/>
    <xf numFmtId="0" fontId="31" fillId="0" borderId="0"/>
    <xf numFmtId="0" fontId="43" fillId="0" borderId="0"/>
    <xf numFmtId="0" fontId="47" fillId="0" borderId="0"/>
    <xf numFmtId="180" fontId="48" fillId="0" borderId="0" applyFont="0" applyFill="0" applyBorder="0" applyAlignment="0" applyProtection="0"/>
    <xf numFmtId="0" fontId="49" fillId="0" borderId="10" applyNumberFormat="0" applyAlignment="0" applyProtection="0">
      <alignment horizontal="left" vertical="center"/>
    </xf>
    <xf numFmtId="0" fontId="49" fillId="0" borderId="9">
      <alignment horizontal="left" vertical="center"/>
    </xf>
    <xf numFmtId="0" fontId="24" fillId="0" borderId="0"/>
    <xf numFmtId="0" fontId="1" fillId="0" borderId="0"/>
    <xf numFmtId="0" fontId="50" fillId="0" borderId="0" applyFont="0" applyFill="0" applyBorder="0" applyAlignment="0" applyProtection="0"/>
    <xf numFmtId="0" fontId="50" fillId="0" borderId="0" applyFont="0" applyFill="0" applyBorder="0" applyAlignment="0" applyProtection="0"/>
    <xf numFmtId="9" fontId="51"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0" fontId="50"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77" fontId="53" fillId="0" borderId="0" applyFont="0" applyFill="0" applyBorder="0" applyAlignment="0" applyProtection="0"/>
    <xf numFmtId="178" fontId="51" fillId="0" borderId="0" applyFont="0" applyFill="0" applyBorder="0" applyAlignment="0" applyProtection="0"/>
    <xf numFmtId="166" fontId="53" fillId="0" borderId="0" applyFont="0" applyFill="0" applyBorder="0" applyAlignment="0" applyProtection="0"/>
    <xf numFmtId="170" fontId="51" fillId="0" borderId="0" applyFont="0" applyFill="0" applyBorder="0" applyAlignment="0" applyProtection="0"/>
    <xf numFmtId="0" fontId="54" fillId="0" borderId="0"/>
    <xf numFmtId="40" fontId="42" fillId="0" borderId="0" applyFont="0" applyFill="0" applyBorder="0" applyAlignment="0" applyProtection="0"/>
    <xf numFmtId="38" fontId="42"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6" fillId="0" borderId="0"/>
    <xf numFmtId="0" fontId="51" fillId="0" borderId="0"/>
    <xf numFmtId="0" fontId="56" fillId="0" borderId="0"/>
    <xf numFmtId="0" fontId="12" fillId="0" borderId="0"/>
    <xf numFmtId="0" fontId="12" fillId="0" borderId="0"/>
    <xf numFmtId="0" fontId="12" fillId="0" borderId="0"/>
    <xf numFmtId="0" fontId="56" fillId="0" borderId="0"/>
    <xf numFmtId="0" fontId="56" fillId="0" borderId="0"/>
    <xf numFmtId="0" fontId="57" fillId="0" borderId="0">
      <alignment horizontal="left"/>
    </xf>
    <xf numFmtId="0" fontId="58"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1" fillId="0" borderId="0" applyFont="0" applyFill="0" applyBorder="0" applyAlignment="0" applyProtection="0"/>
    <xf numFmtId="0" fontId="59" fillId="0" borderId="0"/>
    <xf numFmtId="181" fontId="60" fillId="0" borderId="0" applyFont="0" applyFill="0" applyBorder="0" applyAlignment="0" applyProtection="0"/>
    <xf numFmtId="182" fontId="60" fillId="0" borderId="0" applyFont="0" applyFill="0" applyBorder="0" applyAlignment="0" applyProtection="0"/>
    <xf numFmtId="183" fontId="58" fillId="0" borderId="0" applyFont="0" applyFill="0" applyBorder="0" applyAlignment="0" applyProtection="0"/>
    <xf numFmtId="182" fontId="22" fillId="0" borderId="0" applyFont="0" applyFill="0" applyBorder="0" applyAlignment="0" applyProtection="0"/>
    <xf numFmtId="183" fontId="1" fillId="0" borderId="0" applyFon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52" fillId="0" borderId="0" applyFont="0" applyFill="0" applyBorder="0" applyAlignment="0" applyProtection="0"/>
    <xf numFmtId="0" fontId="19"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9" fontId="50" fillId="0" borderId="0" applyFont="0" applyFill="0" applyBorder="0" applyAlignment="0" applyProtection="0"/>
    <xf numFmtId="0" fontId="65" fillId="0" borderId="0"/>
    <xf numFmtId="0" fontId="64" fillId="0" borderId="0" applyFont="0" applyFill="0" applyBorder="0" applyAlignment="0" applyProtection="0"/>
    <xf numFmtId="0" fontId="64" fillId="0" borderId="0" applyFont="0" applyFill="0" applyBorder="0" applyAlignment="0" applyProtection="0"/>
    <xf numFmtId="0" fontId="19" fillId="0" borderId="0" applyFont="0" applyFill="0" applyBorder="0" applyAlignment="0" applyProtection="0"/>
    <xf numFmtId="184" fontId="66" fillId="0" borderId="0" applyFont="0" applyFill="0" applyBorder="0" applyAlignment="0" applyProtection="0"/>
    <xf numFmtId="0" fontId="50" fillId="0" borderId="0" applyFont="0" applyFill="0" applyBorder="0" applyAlignment="0" applyProtection="0"/>
    <xf numFmtId="0" fontId="19"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85" fontId="56" fillId="0" borderId="0" applyFont="0" applyFill="0" applyBorder="0" applyAlignment="0" applyProtection="0"/>
    <xf numFmtId="186" fontId="56" fillId="0" borderId="0" applyFont="0" applyFill="0" applyBorder="0" applyAlignment="0" applyProtection="0"/>
    <xf numFmtId="0" fontId="50" fillId="0" borderId="0" applyFont="0" applyFill="0" applyBorder="0" applyAlignment="0" applyProtection="0"/>
    <xf numFmtId="166" fontId="50" fillId="0" borderId="0" applyFont="0" applyFill="0" applyBorder="0" applyAlignment="0" applyProtection="0"/>
    <xf numFmtId="170" fontId="50" fillId="0" borderId="0" applyFont="0" applyFill="0" applyBorder="0" applyAlignment="0" applyProtection="0"/>
    <xf numFmtId="0" fontId="67" fillId="0" borderId="0"/>
    <xf numFmtId="0" fontId="68" fillId="0" borderId="0"/>
    <xf numFmtId="0" fontId="19" fillId="0" borderId="0" applyFont="0" applyFill="0" applyBorder="0" applyAlignment="0" applyProtection="0"/>
    <xf numFmtId="0" fontId="69" fillId="0" borderId="0"/>
    <xf numFmtId="0" fontId="56" fillId="0" borderId="0"/>
    <xf numFmtId="0" fontId="50" fillId="0" borderId="0"/>
    <xf numFmtId="0" fontId="13" fillId="0" borderId="0"/>
    <xf numFmtId="0" fontId="56" fillId="0" borderId="0"/>
    <xf numFmtId="0" fontId="60" fillId="0" borderId="0"/>
    <xf numFmtId="0" fontId="56" fillId="0" borderId="0" applyNumberFormat="0" applyProtection="0"/>
    <xf numFmtId="0" fontId="56" fillId="0" borderId="0" applyNumberFormat="0" applyProtection="0"/>
    <xf numFmtId="0" fontId="56" fillId="0" borderId="0"/>
    <xf numFmtId="0" fontId="70" fillId="0" borderId="0"/>
    <xf numFmtId="0" fontId="56" fillId="0" borderId="0"/>
    <xf numFmtId="0" fontId="71" fillId="0" borderId="0"/>
    <xf numFmtId="0" fontId="71" fillId="0" borderId="0"/>
    <xf numFmtId="0" fontId="56" fillId="0" borderId="0"/>
    <xf numFmtId="0" fontId="71" fillId="0" borderId="0"/>
    <xf numFmtId="0" fontId="71" fillId="0" borderId="0"/>
    <xf numFmtId="0" fontId="71" fillId="0" borderId="0"/>
    <xf numFmtId="0" fontId="72" fillId="0" borderId="0" applyAlignment="0"/>
    <xf numFmtId="0" fontId="71" fillId="0" borderId="0"/>
    <xf numFmtId="0" fontId="70" fillId="0" borderId="0"/>
    <xf numFmtId="0" fontId="56" fillId="0" borderId="0"/>
    <xf numFmtId="0" fontId="56" fillId="0" borderId="0"/>
    <xf numFmtId="187" fontId="56" fillId="0" borderId="0" applyFont="0" applyFill="0" applyBorder="0" applyAlignment="0" applyProtection="0"/>
    <xf numFmtId="188" fontId="56" fillId="0" borderId="0" applyFont="0" applyFill="0" applyBorder="0" applyAlignment="0" applyProtection="0"/>
  </cellStyleXfs>
  <cellXfs count="220">
    <xf numFmtId="0" fontId="0" fillId="0" borderId="0" xfId="0"/>
    <xf numFmtId="0" fontId="2" fillId="0" borderId="0" xfId="0" applyFont="1"/>
    <xf numFmtId="0" fontId="3" fillId="0" borderId="0" xfId="0" applyFont="1"/>
    <xf numFmtId="0" fontId="4" fillId="0" borderId="0" xfId="0" applyFont="1"/>
    <xf numFmtId="164" fontId="3" fillId="0" borderId="1" xfId="0" applyNumberFormat="1" applyFont="1" applyBorder="1" applyAlignment="1">
      <alignment horizontal="center"/>
    </xf>
    <xf numFmtId="165" fontId="3" fillId="0" borderId="2" xfId="0" applyNumberFormat="1" applyFont="1" applyFill="1" applyBorder="1" applyAlignment="1">
      <alignment horizontal="center"/>
    </xf>
    <xf numFmtId="165" fontId="3" fillId="0" borderId="3" xfId="0" applyNumberFormat="1" applyFont="1" applyFill="1" applyBorder="1" applyAlignment="1">
      <alignment horizontal="center"/>
    </xf>
    <xf numFmtId="0" fontId="3" fillId="0" borderId="4" xfId="0" applyFont="1" applyBorder="1"/>
    <xf numFmtId="0" fontId="2" fillId="0" borderId="5" xfId="0" applyFont="1" applyBorder="1" applyAlignment="1">
      <alignment horizontal="center"/>
    </xf>
    <xf numFmtId="0" fontId="5" fillId="0" borderId="1" xfId="0" applyFont="1" applyBorder="1" applyAlignment="1">
      <alignment wrapText="1"/>
    </xf>
    <xf numFmtId="0" fontId="2" fillId="0" borderId="3" xfId="0" applyFont="1" applyBorder="1" applyAlignment="1">
      <alignment horizontal="center"/>
    </xf>
    <xf numFmtId="164" fontId="3" fillId="0" borderId="3" xfId="0" applyNumberFormat="1" applyFont="1" applyBorder="1" applyAlignment="1">
      <alignment horizontal="center"/>
    </xf>
    <xf numFmtId="3" fontId="3" fillId="0" borderId="1" xfId="0" applyNumberFormat="1" applyFont="1" applyFill="1" applyBorder="1" applyAlignment="1">
      <alignment horizontal="left" indent="1"/>
    </xf>
    <xf numFmtId="3" fontId="3" fillId="0" borderId="1" xfId="0" applyNumberFormat="1" applyFont="1" applyFill="1" applyBorder="1"/>
    <xf numFmtId="3" fontId="3" fillId="0" borderId="1" xfId="0" applyNumberFormat="1" applyFont="1" applyFill="1" applyBorder="1" applyAlignment="1">
      <alignment horizontal="center"/>
    </xf>
    <xf numFmtId="0" fontId="3" fillId="0" borderId="1" xfId="0" applyFont="1" applyBorder="1"/>
    <xf numFmtId="0" fontId="6" fillId="0" borderId="1" xfId="0" applyFont="1" applyBorder="1"/>
    <xf numFmtId="0" fontId="2" fillId="0" borderId="1" xfId="0" applyFont="1" applyBorder="1" applyAlignment="1">
      <alignment horizontal="center"/>
    </xf>
    <xf numFmtId="164" fontId="3" fillId="0" borderId="3" xfId="0" applyNumberFormat="1" applyFont="1" applyFill="1" applyBorder="1" applyAlignment="1">
      <alignment horizontal="center"/>
    </xf>
    <xf numFmtId="0" fontId="3" fillId="0" borderId="3" xfId="0" applyFont="1" applyFill="1" applyBorder="1" applyAlignment="1">
      <alignment horizontal="center"/>
    </xf>
    <xf numFmtId="0" fontId="3" fillId="0" borderId="3" xfId="0" applyFont="1" applyBorder="1" applyAlignment="1">
      <alignment horizontal="center"/>
    </xf>
    <xf numFmtId="0" fontId="6" fillId="0" borderId="3" xfId="0" applyFont="1" applyBorder="1" applyAlignment="1">
      <alignment horizontal="left"/>
    </xf>
    <xf numFmtId="164" fontId="2" fillId="0" borderId="1" xfId="0" applyNumberFormat="1" applyFont="1" applyBorder="1" applyAlignment="1">
      <alignment horizontal="center"/>
    </xf>
    <xf numFmtId="3" fontId="2" fillId="0" borderId="1" xfId="0" applyNumberFormat="1" applyFont="1" applyFill="1" applyBorder="1" applyAlignment="1">
      <alignment horizontal="center"/>
    </xf>
    <xf numFmtId="165" fontId="2" fillId="0" borderId="1" xfId="0" applyNumberFormat="1" applyFont="1" applyFill="1" applyBorder="1"/>
    <xf numFmtId="3" fontId="2" fillId="0" borderId="1" xfId="0" applyNumberFormat="1" applyFont="1" applyBorder="1" applyAlignment="1">
      <alignment horizontal="center"/>
    </xf>
    <xf numFmtId="0" fontId="2" fillId="0" borderId="1" xfId="0" applyFont="1" applyBorder="1" applyAlignment="1">
      <alignment horizontal="center" vertical="center"/>
    </xf>
    <xf numFmtId="3" fontId="3" fillId="0" borderId="1" xfId="0" applyNumberFormat="1" applyFont="1" applyBorder="1" applyAlignment="1">
      <alignment horizontal="center"/>
    </xf>
    <xf numFmtId="0" fontId="2" fillId="0" borderId="6" xfId="0" applyFont="1" applyBorder="1"/>
    <xf numFmtId="0" fontId="2" fillId="0" borderId="3" xfId="0" applyFont="1" applyBorder="1"/>
    <xf numFmtId="0" fontId="6" fillId="0" borderId="3" xfId="0" applyFont="1" applyBorder="1"/>
    <xf numFmtId="0" fontId="2" fillId="0" borderId="7" xfId="0" applyFont="1" applyBorder="1"/>
    <xf numFmtId="0" fontId="2" fillId="0" borderId="8" xfId="0" applyFont="1" applyBorder="1"/>
    <xf numFmtId="0" fontId="6" fillId="0" borderId="8" xfId="0" applyFont="1" applyBorder="1"/>
    <xf numFmtId="0" fontId="2" fillId="0" borderId="8" xfId="0" applyFont="1" applyBorder="1" applyAlignment="1">
      <alignment horizontal="center"/>
    </xf>
    <xf numFmtId="0" fontId="3" fillId="0" borderId="3" xfId="0" applyFont="1" applyBorder="1"/>
    <xf numFmtId="0" fontId="5" fillId="0" borderId="3" xfId="0" applyFont="1" applyBorder="1" applyAlignment="1">
      <alignment horizontal="left" wrapText="1"/>
    </xf>
    <xf numFmtId="0" fontId="2" fillId="0" borderId="1" xfId="0" applyFont="1" applyBorder="1"/>
    <xf numFmtId="3" fontId="2" fillId="0" borderId="8" xfId="0" applyNumberFormat="1" applyFont="1" applyBorder="1"/>
    <xf numFmtId="0" fontId="6" fillId="0" borderId="1" xfId="0" applyFont="1" applyFill="1" applyBorder="1"/>
    <xf numFmtId="0" fontId="2" fillId="0" borderId="5" xfId="0" applyFont="1" applyBorder="1"/>
    <xf numFmtId="0" fontId="6" fillId="0" borderId="5" xfId="0" applyFont="1" applyFill="1" applyBorder="1"/>
    <xf numFmtId="0" fontId="2" fillId="0" borderId="2" xfId="0" applyFont="1" applyBorder="1" applyAlignment="1"/>
    <xf numFmtId="0" fontId="0" fillId="0" borderId="1" xfId="0" applyBorder="1" applyAlignment="1">
      <alignment horizontal="center"/>
    </xf>
    <xf numFmtId="0" fontId="5" fillId="0" borderId="5" xfId="0" applyFont="1" applyBorder="1"/>
    <xf numFmtId="0" fontId="8" fillId="0" borderId="0"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left"/>
    </xf>
    <xf numFmtId="0" fontId="0" fillId="0" borderId="0" xfId="0" applyFill="1"/>
    <xf numFmtId="0" fontId="0" fillId="0" borderId="0" xfId="0" applyAlignment="1"/>
    <xf numFmtId="0" fontId="1" fillId="0" borderId="0" xfId="0" applyFont="1"/>
    <xf numFmtId="164" fontId="1" fillId="0" borderId="3" xfId="0" applyNumberFormat="1" applyFont="1" applyBorder="1" applyAlignment="1">
      <alignment horizontal="center"/>
    </xf>
    <xf numFmtId="165" fontId="1" fillId="0" borderId="3" xfId="0" applyNumberFormat="1" applyFont="1" applyBorder="1" applyAlignment="1">
      <alignment horizontal="center"/>
    </xf>
    <xf numFmtId="0" fontId="77" fillId="0" borderId="3" xfId="0" applyFont="1" applyBorder="1" applyAlignment="1">
      <alignment horizontal="center" vertical="center"/>
    </xf>
    <xf numFmtId="0" fontId="77" fillId="0" borderId="3" xfId="0" applyFont="1" applyBorder="1" applyAlignment="1">
      <alignment vertical="center"/>
    </xf>
    <xf numFmtId="0" fontId="1" fillId="0" borderId="1" xfId="0" applyFont="1" applyBorder="1" applyAlignment="1">
      <alignment horizontal="center" vertical="center"/>
    </xf>
    <xf numFmtId="164" fontId="1" fillId="0" borderId="5" xfId="0" applyNumberFormat="1" applyFont="1" applyBorder="1" applyAlignment="1">
      <alignment horizontal="center"/>
    </xf>
    <xf numFmtId="0" fontId="77" fillId="0" borderId="1" xfId="0" applyFont="1" applyBorder="1" applyAlignment="1">
      <alignment horizontal="center" vertical="center"/>
    </xf>
    <xf numFmtId="0" fontId="1" fillId="0" borderId="8" xfId="0" applyFont="1" applyBorder="1" applyAlignment="1">
      <alignment horizontal="center" vertical="center"/>
    </xf>
    <xf numFmtId="0" fontId="78" fillId="0" borderId="5" xfId="0" applyFont="1" applyBorder="1" applyAlignment="1">
      <alignment horizontal="center"/>
    </xf>
    <xf numFmtId="165" fontId="1" fillId="0" borderId="5" xfId="0" applyNumberFormat="1" applyFont="1" applyBorder="1" applyAlignment="1">
      <alignment horizontal="center"/>
    </xf>
    <xf numFmtId="0" fontId="78" fillId="0" borderId="11" xfId="0" applyFont="1" applyBorder="1" applyAlignment="1">
      <alignment horizontal="center"/>
    </xf>
    <xf numFmtId="0" fontId="78" fillId="0" borderId="12" xfId="0" applyFont="1" applyBorder="1" applyAlignment="1">
      <alignment horizontal="center"/>
    </xf>
    <xf numFmtId="0" fontId="77" fillId="0" borderId="3" xfId="0" applyFont="1" applyBorder="1" applyAlignment="1">
      <alignment horizontal="center"/>
    </xf>
    <xf numFmtId="0" fontId="77" fillId="0" borderId="8" xfId="0" applyFont="1" applyBorder="1" applyAlignment="1">
      <alignment horizontal="center"/>
    </xf>
    <xf numFmtId="0" fontId="1" fillId="0" borderId="5" xfId="0" applyFont="1" applyBorder="1" applyAlignment="1">
      <alignment horizontal="center" vertical="center"/>
    </xf>
    <xf numFmtId="0" fontId="77" fillId="0" borderId="3" xfId="0" applyFont="1" applyFill="1" applyBorder="1" applyAlignment="1">
      <alignment horizontal="center" vertical="center"/>
    </xf>
    <xf numFmtId="0" fontId="1" fillId="0" borderId="3" xfId="0" applyFont="1" applyBorder="1" applyAlignment="1">
      <alignment horizontal="center" vertical="center"/>
    </xf>
    <xf numFmtId="0" fontId="77" fillId="0" borderId="5" xfId="0" applyFont="1" applyBorder="1" applyAlignment="1">
      <alignment horizontal="center" vertical="center" wrapText="1"/>
    </xf>
    <xf numFmtId="0" fontId="1" fillId="0" borderId="8" xfId="0" applyFont="1" applyBorder="1"/>
    <xf numFmtId="0" fontId="1" fillId="0" borderId="5" xfId="0" applyFont="1" applyBorder="1"/>
    <xf numFmtId="2" fontId="0" fillId="0" borderId="0" xfId="0" applyNumberFormat="1" applyFill="1"/>
    <xf numFmtId="0" fontId="80" fillId="0" borderId="0" xfId="0" applyFont="1" applyFill="1" applyBorder="1" applyAlignment="1">
      <alignment horizontal="left"/>
    </xf>
    <xf numFmtId="0" fontId="80" fillId="0" borderId="0" xfId="0" applyFont="1" applyFill="1" applyAlignment="1">
      <alignment horizontal="left"/>
    </xf>
    <xf numFmtId="2" fontId="0" fillId="0" borderId="3" xfId="0" applyNumberFormat="1" applyFill="1" applyBorder="1"/>
    <xf numFmtId="0" fontId="0" fillId="0" borderId="3" xfId="0" applyFill="1" applyBorder="1"/>
    <xf numFmtId="191" fontId="0" fillId="0" borderId="3" xfId="0" applyNumberFormat="1" applyFill="1" applyBorder="1" applyAlignment="1">
      <alignment horizontal="center"/>
    </xf>
    <xf numFmtId="192" fontId="0" fillId="4" borderId="3" xfId="0" applyNumberFormat="1" applyFill="1" applyBorder="1" applyAlignment="1">
      <alignment horizontal="right"/>
    </xf>
    <xf numFmtId="0" fontId="0" fillId="0" borderId="3" xfId="0" applyFill="1" applyBorder="1" applyAlignment="1">
      <alignment horizontal="left" indent="1"/>
    </xf>
    <xf numFmtId="0" fontId="0" fillId="0" borderId="3" xfId="0" applyFill="1" applyBorder="1" applyAlignment="1">
      <alignment horizontal="left" wrapText="1" indent="1"/>
    </xf>
    <xf numFmtId="192" fontId="0" fillId="0" borderId="3" xfId="0" applyNumberFormat="1" applyFill="1" applyBorder="1" applyAlignment="1">
      <alignment horizontal="center"/>
    </xf>
    <xf numFmtId="191" fontId="0" fillId="0" borderId="0" xfId="0" applyNumberFormat="1" applyFill="1"/>
    <xf numFmtId="0" fontId="0" fillId="0" borderId="3" xfId="0" applyFont="1" applyFill="1" applyBorder="1" applyAlignment="1">
      <alignment horizontal="left" wrapText="1" indent="1"/>
    </xf>
    <xf numFmtId="164" fontId="0" fillId="0" borderId="3" xfId="0" applyNumberFormat="1" applyFill="1" applyBorder="1" applyAlignment="1">
      <alignment horizontal="center"/>
    </xf>
    <xf numFmtId="192" fontId="0" fillId="4" borderId="3" xfId="0" applyNumberFormat="1" applyFill="1" applyBorder="1" applyAlignment="1">
      <alignment horizontal="center"/>
    </xf>
    <xf numFmtId="191" fontId="0" fillId="0" borderId="1" xfId="0" applyNumberFormat="1" applyFill="1" applyBorder="1" applyAlignment="1">
      <alignment horizontal="center"/>
    </xf>
    <xf numFmtId="0" fontId="0" fillId="0" borderId="1" xfId="0" applyFill="1" applyBorder="1" applyAlignment="1">
      <alignment horizontal="left" indent="1"/>
    </xf>
    <xf numFmtId="2" fontId="81" fillId="0" borderId="3" xfId="0" applyNumberFormat="1" applyFont="1" applyFill="1" applyBorder="1" applyAlignment="1">
      <alignment horizontal="center" vertical="center" wrapText="1"/>
    </xf>
    <xf numFmtId="0" fontId="81" fillId="0" borderId="0" xfId="0" applyFont="1" applyFill="1" applyBorder="1" applyAlignment="1">
      <alignment horizontal="center"/>
    </xf>
    <xf numFmtId="0" fontId="82" fillId="0" borderId="0" xfId="0" applyFont="1" applyFill="1"/>
    <xf numFmtId="0" fontId="81" fillId="0" borderId="14" xfId="0" applyFont="1" applyFill="1" applyBorder="1" applyAlignment="1">
      <alignment horizontal="center"/>
    </xf>
    <xf numFmtId="0" fontId="84" fillId="0" borderId="0" xfId="0" applyFont="1" applyAlignment="1">
      <alignment vertical="center"/>
    </xf>
    <xf numFmtId="165" fontId="0" fillId="0" borderId="0" xfId="0" applyNumberFormat="1" applyBorder="1" applyAlignment="1">
      <alignment horizontal="left" vertical="center"/>
    </xf>
    <xf numFmtId="165" fontId="0" fillId="0" borderId="0" xfId="0" applyNumberFormat="1" applyFill="1" applyBorder="1" applyAlignment="1">
      <alignment horizontal="left" vertical="center"/>
    </xf>
    <xf numFmtId="0" fontId="85" fillId="0" borderId="0" xfId="0" applyFont="1" applyFill="1" applyAlignment="1">
      <alignment vertical="center"/>
    </xf>
    <xf numFmtId="0" fontId="85" fillId="0" borderId="0" xfId="0" applyFont="1" applyAlignment="1">
      <alignment vertical="center"/>
    </xf>
    <xf numFmtId="3" fontId="85" fillId="0" borderId="0" xfId="0" applyNumberFormat="1" applyFont="1" applyFill="1" applyBorder="1" applyAlignment="1">
      <alignment horizontal="center" vertical="center"/>
    </xf>
    <xf numFmtId="165" fontId="0" fillId="0" borderId="3" xfId="0" applyNumberFormat="1" applyFill="1" applyBorder="1" applyAlignment="1">
      <alignment horizontal="center"/>
    </xf>
    <xf numFmtId="165" fontId="0" fillId="0" borderId="0" xfId="0" applyNumberFormat="1" applyFill="1"/>
    <xf numFmtId="165" fontId="86" fillId="0" borderId="3" xfId="0" applyNumberFormat="1" applyFont="1" applyFill="1" applyBorder="1" applyAlignment="1">
      <alignment horizontal="center" vertical="center" wrapText="1"/>
    </xf>
    <xf numFmtId="0" fontId="86" fillId="0" borderId="3" xfId="0" applyFont="1" applyFill="1" applyBorder="1" applyAlignment="1">
      <alignment horizontal="center" vertical="center" wrapText="1"/>
    </xf>
    <xf numFmtId="165" fontId="1" fillId="0" borderId="3" xfId="0" applyNumberFormat="1" applyFont="1" applyFill="1" applyBorder="1" applyAlignment="1">
      <alignment horizontal="center"/>
    </xf>
    <xf numFmtId="0" fontId="77" fillId="0" borderId="3" xfId="0" applyFont="1" applyFill="1" applyBorder="1" applyAlignment="1">
      <alignment horizontal="left" indent="1"/>
    </xf>
    <xf numFmtId="3" fontId="86" fillId="0" borderId="3" xfId="0" applyNumberFormat="1" applyFont="1" applyFill="1" applyBorder="1" applyAlignment="1">
      <alignment horizontal="center" vertical="center" wrapText="1"/>
    </xf>
    <xf numFmtId="0" fontId="87" fillId="0" borderId="1" xfId="0" applyFont="1" applyBorder="1" applyAlignment="1">
      <alignment horizontal="center" vertical="center" wrapText="1"/>
    </xf>
    <xf numFmtId="0" fontId="88" fillId="0" borderId="3" xfId="0" applyFont="1" applyFill="1" applyBorder="1" applyAlignment="1">
      <alignment horizontal="center" vertical="center" wrapText="1"/>
    </xf>
    <xf numFmtId="0" fontId="88" fillId="0" borderId="9" xfId="0" applyFont="1" applyFill="1" applyBorder="1" applyAlignment="1">
      <alignment horizontal="center" vertical="center" wrapText="1"/>
    </xf>
    <xf numFmtId="0" fontId="88" fillId="0" borderId="1" xfId="0" applyFont="1" applyFill="1" applyBorder="1" applyAlignment="1">
      <alignment horizontal="center"/>
    </xf>
    <xf numFmtId="0" fontId="88" fillId="0" borderId="5" xfId="0" applyFont="1" applyFill="1" applyBorder="1" applyAlignment="1">
      <alignment horizontal="center"/>
    </xf>
    <xf numFmtId="0" fontId="1" fillId="0" borderId="0" xfId="0" applyFont="1" applyBorder="1" applyAlignment="1">
      <alignment horizontal="center"/>
    </xf>
    <xf numFmtId="0" fontId="0" fillId="0" borderId="0" xfId="0" applyBorder="1" applyAlignment="1">
      <alignment horizontal="left"/>
    </xf>
    <xf numFmtId="3" fontId="88" fillId="0" borderId="3" xfId="0" applyNumberFormat="1" applyFont="1" applyBorder="1" applyAlignment="1">
      <alignment horizontal="center"/>
    </xf>
    <xf numFmtId="0" fontId="88" fillId="0" borderId="3" xfId="0" applyFont="1" applyBorder="1" applyAlignment="1">
      <alignment horizontal="left" wrapText="1" indent="1"/>
    </xf>
    <xf numFmtId="0" fontId="0" fillId="0" borderId="3" xfId="0" applyBorder="1" applyAlignment="1">
      <alignment horizontal="center"/>
    </xf>
    <xf numFmtId="3" fontId="88" fillId="0" borderId="3" xfId="0" applyNumberFormat="1" applyFont="1" applyFill="1" applyBorder="1" applyAlignment="1">
      <alignment horizontal="center"/>
    </xf>
    <xf numFmtId="16" fontId="0" fillId="0" borderId="3" xfId="0" applyNumberFormat="1" applyBorder="1" applyAlignment="1">
      <alignment horizontal="center"/>
    </xf>
    <xf numFmtId="2" fontId="0" fillId="0" borderId="3" xfId="0" applyNumberFormat="1" applyBorder="1" applyAlignment="1">
      <alignment horizontal="center"/>
    </xf>
    <xf numFmtId="3" fontId="88"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7" fillId="0" borderId="11"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xf numFmtId="2" fontId="90" fillId="0" borderId="0" xfId="0" applyNumberFormat="1" applyFont="1" applyFill="1"/>
    <xf numFmtId="0" fontId="90" fillId="0" borderId="0" xfId="0" applyFont="1" applyFill="1"/>
    <xf numFmtId="164" fontId="78" fillId="0" borderId="3" xfId="0" applyNumberFormat="1" applyFont="1" applyFill="1" applyBorder="1" applyAlignment="1">
      <alignment horizontal="center"/>
    </xf>
    <xf numFmtId="0" fontId="91" fillId="0" borderId="3" xfId="0" applyFont="1" applyFill="1" applyBorder="1"/>
    <xf numFmtId="2" fontId="91" fillId="0" borderId="0" xfId="0" applyNumberFormat="1" applyFont="1" applyFill="1"/>
    <xf numFmtId="191" fontId="91" fillId="0" borderId="0" xfId="0" applyNumberFormat="1" applyFont="1" applyFill="1"/>
    <xf numFmtId="0" fontId="91" fillId="0" borderId="0" xfId="0" applyFont="1" applyFill="1"/>
    <xf numFmtId="165" fontId="78" fillId="0" borderId="15" xfId="0" applyNumberFormat="1" applyFont="1" applyFill="1" applyBorder="1" applyAlignment="1">
      <alignment horizontal="center"/>
    </xf>
    <xf numFmtId="0" fontId="91" fillId="0" borderId="16" xfId="0" applyFont="1" applyFill="1" applyBorder="1" applyAlignment="1">
      <alignment horizontal="center"/>
    </xf>
    <xf numFmtId="165" fontId="78" fillId="0" borderId="17" xfId="0" applyNumberFormat="1" applyFont="1" applyFill="1" applyBorder="1" applyAlignment="1">
      <alignment horizontal="center"/>
    </xf>
    <xf numFmtId="165" fontId="78" fillId="0" borderId="3" xfId="0" applyNumberFormat="1" applyFont="1" applyFill="1" applyBorder="1" applyAlignment="1">
      <alignment horizontal="center"/>
    </xf>
    <xf numFmtId="0" fontId="91" fillId="0" borderId="18" xfId="0" applyFont="1" applyFill="1" applyBorder="1" applyAlignment="1">
      <alignment horizontal="left" indent="1"/>
    </xf>
    <xf numFmtId="2" fontId="81" fillId="0" borderId="17" xfId="0" applyNumberFormat="1" applyFont="1" applyFill="1" applyBorder="1" applyAlignment="1">
      <alignment horizontal="center" vertical="center" wrapText="1"/>
    </xf>
    <xf numFmtId="2" fontId="93" fillId="0" borderId="0" xfId="0" applyNumberFormat="1" applyFont="1" applyFill="1" applyBorder="1"/>
    <xf numFmtId="2" fontId="91" fillId="0" borderId="0" xfId="0" applyNumberFormat="1" applyFont="1" applyFill="1" applyBorder="1"/>
    <xf numFmtId="0" fontId="3" fillId="0" borderId="3" xfId="0" applyFont="1" applyFill="1" applyBorder="1"/>
    <xf numFmtId="3" fontId="2" fillId="0" borderId="3" xfId="0" applyNumberFormat="1" applyFont="1" applyFill="1" applyBorder="1" applyAlignment="1">
      <alignment horizontal="center"/>
    </xf>
    <xf numFmtId="164" fontId="3" fillId="0" borderId="1" xfId="0" applyNumberFormat="1" applyFont="1" applyFill="1" applyBorder="1" applyAlignment="1">
      <alignment horizontal="center"/>
    </xf>
    <xf numFmtId="192" fontId="94" fillId="5" borderId="3" xfId="0" applyNumberFormat="1" applyFont="1" applyFill="1" applyBorder="1" applyAlignment="1">
      <alignment horizontal="center"/>
    </xf>
    <xf numFmtId="0" fontId="77" fillId="0" borderId="3" xfId="0" applyFont="1" applyFill="1" applyBorder="1" applyAlignment="1">
      <alignment horizontal="left" wrapText="1" indent="1"/>
    </xf>
    <xf numFmtId="0" fontId="83" fillId="0" borderId="0" xfId="0" applyFont="1" applyFill="1" applyAlignment="1">
      <alignment horizontal="center"/>
    </xf>
    <xf numFmtId="2" fontId="83" fillId="0" borderId="0" xfId="0" applyNumberFormat="1" applyFont="1" applyFill="1" applyAlignment="1">
      <alignment horizontal="center"/>
    </xf>
    <xf numFmtId="0" fontId="92" fillId="0" borderId="23" xfId="0" applyFont="1" applyFill="1" applyBorder="1" applyAlignment="1">
      <alignment horizontal="center" vertical="center"/>
    </xf>
    <xf numFmtId="0" fontId="92" fillId="0" borderId="19" xfId="0" applyFont="1" applyFill="1" applyBorder="1" applyAlignment="1">
      <alignment horizontal="center" vertical="center"/>
    </xf>
    <xf numFmtId="0" fontId="0" fillId="0" borderId="22" xfId="0" applyFill="1" applyBorder="1" applyAlignment="1">
      <alignment horizontal="center" vertical="center" wrapText="1"/>
    </xf>
    <xf numFmtId="0" fontId="0" fillId="0" borderId="1" xfId="0"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20" xfId="0" applyFont="1" applyFill="1" applyBorder="1" applyAlignment="1">
      <alignment horizontal="center" vertical="center" wrapText="1"/>
    </xf>
    <xf numFmtId="0" fontId="1"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vertical="top"/>
    </xf>
    <xf numFmtId="0" fontId="89" fillId="0" borderId="0" xfId="0" applyFont="1" applyFill="1" applyAlignment="1">
      <alignment horizontal="center" vertical="center"/>
    </xf>
    <xf numFmtId="0" fontId="0" fillId="0" borderId="2" xfId="0" applyFill="1" applyBorder="1" applyAlignment="1">
      <alignment horizontal="center" vertical="center" wrapText="1"/>
    </xf>
    <xf numFmtId="0" fontId="0" fillId="0" borderId="4" xfId="0" applyFont="1" applyFill="1" applyBorder="1" applyAlignment="1">
      <alignment horizontal="center" vertical="center" wrapText="1"/>
    </xf>
    <xf numFmtId="0" fontId="81" fillId="0" borderId="0" xfId="0" applyFont="1" applyFill="1" applyBorder="1" applyAlignment="1">
      <alignment horizontal="center"/>
    </xf>
    <xf numFmtId="0" fontId="0" fillId="0" borderId="5" xfId="0" applyFill="1" applyBorder="1" applyAlignment="1">
      <alignment horizontal="center" vertical="center" wrapText="1"/>
    </xf>
    <xf numFmtId="0" fontId="81" fillId="0" borderId="2"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79" fillId="0" borderId="0" xfId="0" applyFont="1" applyAlignment="1">
      <alignment horizontal="center"/>
    </xf>
    <xf numFmtId="0" fontId="79" fillId="0" borderId="0" xfId="0" applyFont="1" applyBorder="1" applyAlignment="1">
      <alignment horizontal="center"/>
    </xf>
    <xf numFmtId="0" fontId="79" fillId="0" borderId="14" xfId="0" applyFont="1" applyBorder="1" applyAlignment="1">
      <alignment horizontal="center"/>
    </xf>
    <xf numFmtId="0" fontId="77" fillId="0" borderId="5"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11" xfId="0" applyFont="1" applyBorder="1" applyAlignment="1">
      <alignment horizontal="center" vertical="center" wrapText="1"/>
    </xf>
    <xf numFmtId="0" fontId="2" fillId="0" borderId="5" xfId="0" applyFont="1" applyBorder="1" applyAlignment="1">
      <alignment horizontal="center" wrapText="1"/>
    </xf>
    <xf numFmtId="0" fontId="2" fillId="0" borderId="1" xfId="0" applyFont="1" applyBorder="1" applyAlignment="1">
      <alignment horizont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2" fontId="7" fillId="0" borderId="5"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3" fontId="3" fillId="0" borderId="8" xfId="0" applyNumberFormat="1" applyFont="1" applyBorder="1" applyAlignment="1">
      <alignment horizontal="center"/>
    </xf>
    <xf numFmtId="3" fontId="3" fillId="0" borderId="1" xfId="0" applyNumberFormat="1" applyFont="1" applyBorder="1" applyAlignment="1">
      <alignment horizontal="center"/>
    </xf>
    <xf numFmtId="165" fontId="2" fillId="0" borderId="8" xfId="0" applyNumberFormat="1" applyFont="1" applyFill="1" applyBorder="1" applyAlignment="1">
      <alignment horizontal="center"/>
    </xf>
    <xf numFmtId="165" fontId="2" fillId="0" borderId="1" xfId="0" applyNumberFormat="1" applyFont="1" applyFill="1" applyBorder="1" applyAlignment="1">
      <alignment horizontal="center"/>
    </xf>
    <xf numFmtId="164" fontId="3" fillId="0" borderId="8" xfId="0" applyNumberFormat="1" applyFont="1" applyBorder="1" applyAlignment="1">
      <alignment horizontal="center"/>
    </xf>
    <xf numFmtId="164" fontId="3" fillId="0" borderId="1" xfId="0" applyNumberFormat="1" applyFont="1" applyBorder="1" applyAlignment="1">
      <alignment horizontal="center"/>
    </xf>
    <xf numFmtId="0" fontId="95" fillId="6" borderId="0" xfId="0" applyFont="1" applyFill="1"/>
    <xf numFmtId="0" fontId="2" fillId="6" borderId="0" xfId="0" applyFont="1" applyFill="1"/>
    <xf numFmtId="0" fontId="48" fillId="6" borderId="0" xfId="0" applyFont="1" applyFill="1" applyAlignment="1">
      <alignment horizontal="left" vertical="top" wrapText="1"/>
    </xf>
    <xf numFmtId="0" fontId="48" fillId="6" borderId="0" xfId="0" applyFont="1" applyFill="1"/>
    <xf numFmtId="0" fontId="48" fillId="6" borderId="0" xfId="0" applyFont="1" applyFill="1" applyAlignment="1">
      <alignment horizontal="left" wrapText="1"/>
    </xf>
    <xf numFmtId="0" fontId="48" fillId="6" borderId="0" xfId="0" applyFont="1" applyFill="1" applyAlignment="1">
      <alignment horizontal="left"/>
    </xf>
    <xf numFmtId="0" fontId="48" fillId="6" borderId="0" xfId="0" applyFont="1" applyFill="1" applyAlignment="1">
      <alignment horizontal="left" vertical="top"/>
    </xf>
    <xf numFmtId="0" fontId="0" fillId="6" borderId="0" xfId="0" applyFont="1" applyFill="1"/>
    <xf numFmtId="0" fontId="0" fillId="6" borderId="0" xfId="0" applyFill="1"/>
    <xf numFmtId="0" fontId="6" fillId="6" borderId="0" xfId="0" applyFont="1" applyFill="1"/>
    <xf numFmtId="0" fontId="96" fillId="6" borderId="0" xfId="0" applyFont="1" applyFill="1" applyAlignment="1">
      <alignment vertical="center"/>
    </xf>
    <xf numFmtId="0" fontId="96" fillId="6" borderId="0" xfId="0" applyFont="1" applyFill="1" applyAlignment="1">
      <alignment horizontal="center" vertical="center"/>
    </xf>
    <xf numFmtId="0" fontId="95" fillId="6" borderId="0" xfId="0" applyFont="1" applyFill="1" applyAlignment="1">
      <alignment horizontal="center" wrapText="1"/>
    </xf>
    <xf numFmtId="0" fontId="95" fillId="6" borderId="0" xfId="0" applyFont="1" applyFill="1" applyAlignment="1">
      <alignment horizontal="center"/>
    </xf>
    <xf numFmtId="0" fontId="98" fillId="6" borderId="0" xfId="0" applyFont="1" applyFill="1" applyAlignment="1"/>
    <xf numFmtId="0" fontId="99" fillId="6" borderId="0" xfId="0" applyFont="1" applyFill="1" applyAlignment="1">
      <alignment horizontal="left" wrapText="1"/>
    </xf>
    <xf numFmtId="0" fontId="99" fillId="6" borderId="0" xfId="0" applyFont="1" applyFill="1" applyAlignment="1">
      <alignment horizontal="left"/>
    </xf>
    <xf numFmtId="0" fontId="98" fillId="6" borderId="0" xfId="0" applyFont="1" applyFill="1"/>
    <xf numFmtId="0" fontId="99" fillId="6" borderId="0" xfId="0" applyFont="1" applyFill="1"/>
    <xf numFmtId="0" fontId="99" fillId="6" borderId="0" xfId="0" applyFont="1" applyFill="1" applyAlignment="1">
      <alignment horizontal="left" vertical="top" wrapText="1"/>
    </xf>
    <xf numFmtId="0" fontId="99" fillId="6" borderId="0" xfId="0" applyFont="1" applyFill="1" applyAlignment="1">
      <alignment horizontal="left" vertical="top"/>
    </xf>
    <xf numFmtId="0" fontId="76" fillId="6" borderId="0" xfId="0" applyFont="1" applyFill="1"/>
    <xf numFmtId="0" fontId="75" fillId="6" borderId="0" xfId="0" applyFont="1" applyFill="1" applyAlignment="1">
      <alignment horizontal="left" vertical="center" wrapText="1"/>
    </xf>
    <xf numFmtId="0" fontId="75" fillId="6" borderId="0" xfId="0" applyFont="1" applyFill="1" applyAlignment="1">
      <alignment horizontal="left" vertical="center"/>
    </xf>
    <xf numFmtId="0" fontId="75" fillId="6" borderId="0" xfId="0" applyFont="1" applyFill="1" applyAlignment="1">
      <alignment horizontal="left"/>
    </xf>
    <xf numFmtId="0" fontId="75" fillId="6" borderId="0" xfId="0" applyFont="1" applyFill="1" applyAlignment="1">
      <alignment horizontal="right" vertical="top" wrapText="1"/>
    </xf>
    <xf numFmtId="0" fontId="75" fillId="6" borderId="0" xfId="0" applyFont="1" applyFill="1" applyAlignment="1">
      <alignment horizontal="left" indent="1"/>
    </xf>
    <xf numFmtId="0" fontId="75" fillId="6" borderId="0" xfId="0" applyFont="1" applyFill="1"/>
    <xf numFmtId="0" fontId="75" fillId="6" borderId="0" xfId="0" applyFont="1" applyFill="1" applyAlignment="1">
      <alignment horizontal="right"/>
    </xf>
    <xf numFmtId="189" fontId="76" fillId="6" borderId="0" xfId="0" applyNumberFormat="1" applyFont="1" applyFill="1"/>
    <xf numFmtId="189" fontId="76" fillId="6" borderId="0" xfId="0" applyNumberFormat="1" applyFont="1" applyFill="1" applyAlignment="1">
      <alignment horizontal="left"/>
    </xf>
    <xf numFmtId="0" fontId="75" fillId="6" borderId="0" xfId="0" applyFont="1" applyFill="1" applyAlignment="1"/>
    <xf numFmtId="0" fontId="74" fillId="6" borderId="0" xfId="0" applyFont="1" applyFill="1" applyAlignment="1">
      <alignment horizontal="center"/>
    </xf>
    <xf numFmtId="0" fontId="73" fillId="6" borderId="0" xfId="0" applyFont="1" applyFill="1" applyAlignment="1"/>
  </cellXfs>
  <cellStyles count="309">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 val="W-___"/>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생산_P"/>
      <sheetName val="Risk Comments"/>
      <sheetName val="PROCEDURE LIST"/>
      <sheetName val="S1.1총괄"/>
      <sheetName val="Sheet1"/>
      <sheetName val="CA"/>
      <sheetName val="????"/>
      <sheetName val="팀별 합계"/>
      <sheetName val="Lookup Table"/>
      <sheetName val="V"/>
      <sheetName val="제조부문배부"/>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 val="List"/>
      <sheetName val="해외생산"/>
      <sheetName val="LL"/>
      <sheetName val="WELDING"/>
      <sheetName val="TABLE DB"/>
      <sheetName val="쌍용 data base"/>
      <sheetName val="MY PF RPO"/>
      <sheetName val="BudgetPrior"/>
      <sheetName val="InputCurrent"/>
      <sheetName val="2006 Original SMT-Unit Targets"/>
      <sheetName val="MAFA"/>
      <sheetName val="CFLOW"/>
      <sheetName val="조예대비"/>
      <sheetName val="실적입력"/>
      <sheetName val="기숙사"/>
      <sheetName val="전력량"/>
      <sheetName val="공장실적"/>
      <sheetName val="단가"/>
      <sheetName val="가스량"/>
      <sheetName val="공업용수량"/>
      <sheetName val="금액배분"/>
      <sheetName val="직훈"/>
      <sheetName val="생산"/>
      <sheetName val="생활용수량"/>
      <sheetName val="종합"/>
      <sheetName val="Initial_Flex_Rates"/>
      <sheetName val="Overview GBP"/>
      <sheetName val="BK"/>
      <sheetName val="CC"/>
      <sheetName val="MU"/>
      <sheetName val="ST"/>
      <sheetName val="Sheet6_(3)2"/>
      <sheetName val="완성차_미수금2"/>
      <sheetName val="VTS_Workshare2"/>
      <sheetName val="C105_오더2"/>
      <sheetName val="Team_종합2"/>
      <sheetName val="0C_N&amp;V_PIT_GAP2"/>
      <sheetName val="팀별_합계2"/>
      <sheetName val="Lookup_Table2"/>
      <sheetName val="Risk_Comments2"/>
      <sheetName val="PROCEDURE_LIST2"/>
      <sheetName val="S1_1총괄2"/>
      <sheetName val="191_GM-Suzuki2"/>
      <sheetName val="TABLE_DB"/>
      <sheetName val="쌍용_data_base"/>
      <sheetName val="MY_PF_RPO"/>
      <sheetName val="Summary Sheets"/>
      <sheetName val="ref data"/>
      <sheetName val="MH_SPEC.xls"/>
      <sheetName val="Sheet3"/>
      <sheetName val="차체"/>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 val="완성차 미수금"/>
      <sheetName val="Bid_Sheet"/>
      <sheetName val="분석mast"/>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 val="Tool Room "/>
      <sheetName val="완성차 미수금"/>
      <sheetName val=""/>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목표치"/>
      <sheetName val="626TD(COLOR)"/>
      <sheetName val="CFLOW"/>
      <sheetName val="Sheet1"/>
      <sheetName val="Car Input"/>
      <sheetName val="Passenger"/>
      <sheetName val="Pole"/>
      <sheetName val="Side"/>
      <sheetName val="군산공장추가구매"/>
      <sheetName val="Macro1"/>
      <sheetName val="Salary 03"/>
      <sheetName val="0E Energy"/>
      <sheetName val="LL"/>
      <sheetName val="0C N&amp;V_PIT GAP"/>
      <sheetName val="년도별"/>
      <sheetName val="GM Master"/>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 val="Team 종합"/>
      <sheetName val="Inputs"/>
      <sheetName val="BRAKE"/>
      <sheetName val="VXX"/>
      <sheetName val="NI 98"/>
      <sheetName val="Custom"/>
      <sheetName val="4.Design&amp;PreProdBuild"/>
      <sheetName val="10.PPAP&amp;Pilot"/>
      <sheetName val="1.Program Overview"/>
      <sheetName val="Plant Data"/>
      <sheetName val="가격인하"/>
      <sheetName val="A-100전제"/>
      <sheetName val="AR_by_EGM"/>
      <sheetName val="GG S&amp;O List"/>
      <sheetName val="4_Design&amp;PreProdBuild"/>
      <sheetName val="10_PPAP&amp;Pilot"/>
      <sheetName val="1_Program_Overview"/>
      <sheetName val="Plant_Data"/>
      <sheetName val="NI_98"/>
      <sheetName val="LY7 vs 3800SC PMT Coding"/>
      <sheetName val="3800SC Costbook"/>
      <sheetName val="3월"/>
      <sheetName val="일위대가"/>
      <sheetName val="공사비집계"/>
      <sheetName val="RDLEVLST"/>
      <sheetName val="MHver0p8.xls"/>
      <sheetName val="데이타"/>
      <sheetName val="__(__)"/>
      <sheetName val="__"/>
      <sheetName val="____"/>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883"/>
  <sheetViews>
    <sheetView zoomScaleNormal="100" workbookViewId="0">
      <selection activeCell="J6" sqref="J6"/>
    </sheetView>
  </sheetViews>
  <sheetFormatPr defaultRowHeight="12.75"/>
  <cols>
    <col min="1" max="9" width="9.140625" style="194"/>
  </cols>
  <sheetData>
    <row r="1" spans="1:9" ht="20.25" customHeight="1">
      <c r="A1" s="197" t="s">
        <v>48</v>
      </c>
      <c r="B1" s="197"/>
      <c r="C1" s="197"/>
      <c r="D1" s="197"/>
      <c r="E1" s="197"/>
      <c r="F1" s="197"/>
      <c r="G1" s="197"/>
      <c r="H1" s="197"/>
      <c r="I1" s="197"/>
    </row>
    <row r="2" spans="1:9" ht="18" customHeight="1">
      <c r="A2" s="196" t="s">
        <v>189</v>
      </c>
      <c r="B2" s="196"/>
      <c r="C2" s="196"/>
      <c r="D2" s="196"/>
      <c r="E2" s="196"/>
      <c r="F2" s="196"/>
      <c r="G2" s="196"/>
      <c r="H2" s="196"/>
      <c r="I2" s="196"/>
    </row>
    <row r="3" spans="1:9" ht="18" customHeight="1">
      <c r="A3" s="186" t="s">
        <v>47</v>
      </c>
      <c r="B3" s="186"/>
      <c r="C3" s="186"/>
      <c r="D3" s="186"/>
      <c r="E3" s="186"/>
      <c r="F3" s="187"/>
      <c r="G3" s="187"/>
      <c r="H3" s="187"/>
      <c r="I3" s="187"/>
    </row>
    <row r="4" spans="1:9" ht="24.75" customHeight="1">
      <c r="A4" s="188" t="s">
        <v>190</v>
      </c>
      <c r="B4" s="188"/>
      <c r="C4" s="188"/>
      <c r="D4" s="188"/>
      <c r="E4" s="188"/>
      <c r="F4" s="188"/>
      <c r="G4" s="188"/>
      <c r="H4" s="188"/>
      <c r="I4" s="188"/>
    </row>
    <row r="5" spans="1:9" ht="24.75" customHeight="1">
      <c r="A5" s="188"/>
      <c r="B5" s="188"/>
      <c r="C5" s="188"/>
      <c r="D5" s="188"/>
      <c r="E5" s="188"/>
      <c r="F5" s="188"/>
      <c r="G5" s="188"/>
      <c r="H5" s="188"/>
      <c r="I5" s="188"/>
    </row>
    <row r="6" spans="1:9" ht="79.5" customHeight="1">
      <c r="A6" s="188"/>
      <c r="B6" s="188"/>
      <c r="C6" s="188"/>
      <c r="D6" s="188"/>
      <c r="E6" s="188"/>
      <c r="F6" s="188"/>
      <c r="G6" s="188"/>
      <c r="H6" s="188"/>
      <c r="I6" s="188"/>
    </row>
    <row r="7" spans="1:9" ht="24.75" hidden="1" customHeight="1">
      <c r="A7" s="188"/>
      <c r="B7" s="188"/>
      <c r="C7" s="188"/>
      <c r="D7" s="188"/>
      <c r="E7" s="188"/>
      <c r="F7" s="188"/>
      <c r="G7" s="188"/>
      <c r="H7" s="188"/>
      <c r="I7" s="188"/>
    </row>
    <row r="8" spans="1:9" ht="24.75" hidden="1" customHeight="1">
      <c r="A8" s="188"/>
      <c r="B8" s="188"/>
      <c r="C8" s="188"/>
      <c r="D8" s="188"/>
      <c r="E8" s="188"/>
      <c r="F8" s="188"/>
      <c r="G8" s="188"/>
      <c r="H8" s="188"/>
      <c r="I8" s="188"/>
    </row>
    <row r="9" spans="1:9" ht="18" hidden="1" customHeight="1">
      <c r="A9" s="188"/>
      <c r="B9" s="188"/>
      <c r="C9" s="188"/>
      <c r="D9" s="188"/>
      <c r="E9" s="188"/>
      <c r="F9" s="188"/>
      <c r="G9" s="188"/>
      <c r="H9" s="188"/>
      <c r="I9" s="188"/>
    </row>
    <row r="10" spans="1:9" ht="18" customHeight="1">
      <c r="A10" s="186" t="s">
        <v>46</v>
      </c>
      <c r="B10" s="186"/>
      <c r="C10" s="186"/>
      <c r="D10" s="186"/>
      <c r="E10" s="186"/>
      <c r="F10" s="187"/>
      <c r="G10" s="187"/>
      <c r="H10" s="187"/>
      <c r="I10" s="187"/>
    </row>
    <row r="11" spans="1:9" ht="18" customHeight="1">
      <c r="A11" s="188" t="s">
        <v>191</v>
      </c>
      <c r="B11" s="188"/>
      <c r="C11" s="188"/>
      <c r="D11" s="188"/>
      <c r="E11" s="188"/>
      <c r="F11" s="188"/>
      <c r="G11" s="188"/>
      <c r="H11" s="188"/>
      <c r="I11" s="188"/>
    </row>
    <row r="12" spans="1:9" s="48" customFormat="1" ht="18" customHeight="1">
      <c r="A12" s="188"/>
      <c r="B12" s="188"/>
      <c r="C12" s="188"/>
      <c r="D12" s="188"/>
      <c r="E12" s="188"/>
      <c r="F12" s="188"/>
      <c r="G12" s="188"/>
      <c r="H12" s="188"/>
      <c r="I12" s="188"/>
    </row>
    <row r="13" spans="1:9" ht="18" customHeight="1">
      <c r="A13" s="188"/>
      <c r="B13" s="188"/>
      <c r="C13" s="188"/>
      <c r="D13" s="188"/>
      <c r="E13" s="188"/>
      <c r="F13" s="188"/>
      <c r="G13" s="188"/>
      <c r="H13" s="188"/>
      <c r="I13" s="188"/>
    </row>
    <row r="14" spans="1:9" ht="18" customHeight="1">
      <c r="A14" s="188"/>
      <c r="B14" s="188"/>
      <c r="C14" s="188"/>
      <c r="D14" s="188"/>
      <c r="E14" s="188"/>
      <c r="F14" s="188"/>
      <c r="G14" s="188"/>
      <c r="H14" s="188"/>
      <c r="I14" s="188"/>
    </row>
    <row r="15" spans="1:9" ht="18" customHeight="1">
      <c r="A15" s="186" t="s">
        <v>45</v>
      </c>
      <c r="B15" s="186"/>
      <c r="C15" s="186"/>
      <c r="D15" s="186"/>
      <c r="E15" s="186"/>
      <c r="F15" s="189"/>
      <c r="G15" s="189"/>
      <c r="H15" s="189"/>
      <c r="I15" s="189"/>
    </row>
    <row r="16" spans="1:9" ht="24.75" customHeight="1">
      <c r="A16" s="190" t="s">
        <v>192</v>
      </c>
      <c r="B16" s="191"/>
      <c r="C16" s="191"/>
      <c r="D16" s="191"/>
      <c r="E16" s="191"/>
      <c r="F16" s="191"/>
      <c r="G16" s="191"/>
      <c r="H16" s="191"/>
      <c r="I16" s="191"/>
    </row>
    <row r="17" spans="1:9" ht="18" customHeight="1">
      <c r="A17" s="191"/>
      <c r="B17" s="191"/>
      <c r="C17" s="191"/>
      <c r="D17" s="191"/>
      <c r="E17" s="191"/>
      <c r="F17" s="191"/>
      <c r="G17" s="191"/>
      <c r="H17" s="191"/>
      <c r="I17" s="191"/>
    </row>
    <row r="18" spans="1:9" ht="18" customHeight="1">
      <c r="A18" s="191"/>
      <c r="B18" s="191"/>
      <c r="C18" s="191"/>
      <c r="D18" s="191"/>
      <c r="E18" s="191"/>
      <c r="F18" s="191"/>
      <c r="G18" s="191"/>
      <c r="H18" s="191"/>
      <c r="I18" s="191"/>
    </row>
    <row r="19" spans="1:9" ht="18" customHeight="1">
      <c r="A19" s="191"/>
      <c r="B19" s="191"/>
      <c r="C19" s="191"/>
      <c r="D19" s="191"/>
      <c r="E19" s="191"/>
      <c r="F19" s="191"/>
      <c r="G19" s="191"/>
      <c r="H19" s="191"/>
      <c r="I19" s="191"/>
    </row>
    <row r="20" spans="1:9" ht="18" customHeight="1">
      <c r="A20" s="191"/>
      <c r="B20" s="191"/>
      <c r="C20" s="191"/>
      <c r="D20" s="191"/>
      <c r="E20" s="191"/>
      <c r="F20" s="191"/>
      <c r="G20" s="191"/>
      <c r="H20" s="191"/>
      <c r="I20" s="191"/>
    </row>
    <row r="21" spans="1:9" ht="18" customHeight="1">
      <c r="A21" s="191"/>
      <c r="B21" s="191"/>
      <c r="C21" s="191"/>
      <c r="D21" s="191"/>
      <c r="E21" s="191"/>
      <c r="F21" s="191"/>
      <c r="G21" s="191"/>
      <c r="H21" s="191"/>
      <c r="I21" s="191"/>
    </row>
    <row r="22" spans="1:9" ht="18" customHeight="1">
      <c r="A22" s="191"/>
      <c r="B22" s="191"/>
      <c r="C22" s="191"/>
      <c r="D22" s="191"/>
      <c r="E22" s="191"/>
      <c r="F22" s="191"/>
      <c r="G22" s="191"/>
      <c r="H22" s="191"/>
      <c r="I22" s="191"/>
    </row>
    <row r="23" spans="1:9" ht="18" customHeight="1">
      <c r="A23" s="191"/>
      <c r="B23" s="191"/>
      <c r="C23" s="191"/>
      <c r="D23" s="191"/>
      <c r="E23" s="191"/>
      <c r="F23" s="191"/>
      <c r="G23" s="191"/>
      <c r="H23" s="191"/>
      <c r="I23" s="191"/>
    </row>
    <row r="24" spans="1:9" ht="18" customHeight="1">
      <c r="A24" s="191"/>
      <c r="B24" s="191"/>
      <c r="C24" s="191"/>
      <c r="D24" s="191"/>
      <c r="E24" s="191"/>
      <c r="F24" s="191"/>
      <c r="G24" s="191"/>
      <c r="H24" s="191"/>
      <c r="I24" s="191"/>
    </row>
    <row r="25" spans="1:9" ht="18" customHeight="1">
      <c r="A25" s="191"/>
      <c r="B25" s="191"/>
      <c r="C25" s="191"/>
      <c r="D25" s="191"/>
      <c r="E25" s="191"/>
      <c r="F25" s="191"/>
      <c r="G25" s="191"/>
      <c r="H25" s="191"/>
      <c r="I25" s="191"/>
    </row>
    <row r="26" spans="1:9" ht="18" customHeight="1">
      <c r="A26" s="191"/>
      <c r="B26" s="191"/>
      <c r="C26" s="191"/>
      <c r="D26" s="191"/>
      <c r="E26" s="191"/>
      <c r="F26" s="191"/>
      <c r="G26" s="191"/>
      <c r="H26" s="191"/>
      <c r="I26" s="191"/>
    </row>
    <row r="27" spans="1:9" ht="18" customHeight="1">
      <c r="A27" s="191"/>
      <c r="B27" s="191"/>
      <c r="C27" s="191"/>
      <c r="D27" s="191"/>
      <c r="E27" s="191"/>
      <c r="F27" s="191"/>
      <c r="G27" s="191"/>
      <c r="H27" s="191"/>
      <c r="I27" s="191"/>
    </row>
    <row r="28" spans="1:9" ht="18" customHeight="1">
      <c r="A28" s="191"/>
      <c r="B28" s="191"/>
      <c r="C28" s="191"/>
      <c r="D28" s="191"/>
      <c r="E28" s="191"/>
      <c r="F28" s="191"/>
      <c r="G28" s="191"/>
      <c r="H28" s="191"/>
      <c r="I28" s="191"/>
    </row>
    <row r="29" spans="1:9" ht="18" customHeight="1">
      <c r="A29" s="191"/>
      <c r="B29" s="191"/>
      <c r="C29" s="191"/>
      <c r="D29" s="191"/>
      <c r="E29" s="191"/>
      <c r="F29" s="191"/>
      <c r="G29" s="191"/>
      <c r="H29" s="191"/>
      <c r="I29" s="191"/>
    </row>
    <row r="30" spans="1:9" ht="18" customHeight="1">
      <c r="A30" s="191"/>
      <c r="B30" s="191"/>
      <c r="C30" s="191"/>
      <c r="D30" s="191"/>
      <c r="E30" s="191"/>
      <c r="F30" s="191"/>
      <c r="G30" s="191"/>
      <c r="H30" s="191"/>
      <c r="I30" s="191"/>
    </row>
    <row r="31" spans="1:9" ht="18" customHeight="1">
      <c r="A31" s="191"/>
      <c r="B31" s="191"/>
      <c r="C31" s="191"/>
      <c r="D31" s="191"/>
      <c r="E31" s="191"/>
      <c r="F31" s="191"/>
      <c r="G31" s="191"/>
      <c r="H31" s="191"/>
      <c r="I31" s="191"/>
    </row>
    <row r="32" spans="1:9" ht="18" customHeight="1">
      <c r="A32" s="191"/>
      <c r="B32" s="191"/>
      <c r="C32" s="191"/>
      <c r="D32" s="191"/>
      <c r="E32" s="191"/>
      <c r="F32" s="191"/>
      <c r="G32" s="191"/>
      <c r="H32" s="191"/>
      <c r="I32" s="191"/>
    </row>
    <row r="33" spans="1:10" ht="127.5" customHeight="1">
      <c r="A33" s="191"/>
      <c r="B33" s="191"/>
      <c r="C33" s="191"/>
      <c r="D33" s="191"/>
      <c r="E33" s="191"/>
      <c r="F33" s="191"/>
      <c r="G33" s="191"/>
      <c r="H33" s="191"/>
      <c r="I33" s="191"/>
    </row>
    <row r="34" spans="1:10" s="48" customFormat="1" ht="18" customHeight="1">
      <c r="A34" s="186" t="s">
        <v>193</v>
      </c>
      <c r="B34" s="186"/>
      <c r="C34" s="186"/>
      <c r="D34" s="186"/>
      <c r="E34" s="186"/>
      <c r="F34" s="189"/>
      <c r="G34" s="189"/>
      <c r="H34" s="189"/>
      <c r="I34" s="189"/>
    </row>
    <row r="35" spans="1:10" ht="33" customHeight="1">
      <c r="A35" s="188" t="s">
        <v>194</v>
      </c>
      <c r="B35" s="192"/>
      <c r="C35" s="192"/>
      <c r="D35" s="192"/>
      <c r="E35" s="192"/>
      <c r="F35" s="192"/>
      <c r="G35" s="192"/>
      <c r="H35" s="192"/>
      <c r="I35" s="192"/>
    </row>
    <row r="36" spans="1:10" ht="18" customHeight="1">
      <c r="A36" s="192"/>
      <c r="B36" s="192"/>
      <c r="C36" s="192"/>
      <c r="D36" s="192"/>
      <c r="E36" s="192"/>
      <c r="F36" s="192"/>
      <c r="G36" s="192"/>
      <c r="H36" s="192"/>
      <c r="I36" s="192"/>
    </row>
    <row r="37" spans="1:10" ht="18" customHeight="1">
      <c r="A37" s="192"/>
      <c r="B37" s="192"/>
      <c r="C37" s="192"/>
      <c r="D37" s="192"/>
      <c r="E37" s="192"/>
      <c r="F37" s="192"/>
      <c r="G37" s="192"/>
      <c r="H37" s="192"/>
      <c r="I37" s="192"/>
      <c r="J37" s="48"/>
    </row>
    <row r="38" spans="1:10" ht="18" customHeight="1">
      <c r="A38" s="192"/>
      <c r="B38" s="192"/>
      <c r="C38" s="192"/>
      <c r="D38" s="192"/>
      <c r="E38" s="192"/>
      <c r="F38" s="192"/>
      <c r="G38" s="192"/>
      <c r="H38" s="192"/>
      <c r="I38" s="192"/>
    </row>
    <row r="39" spans="1:10" ht="18" customHeight="1">
      <c r="A39" s="192"/>
      <c r="B39" s="192"/>
      <c r="C39" s="192"/>
      <c r="D39" s="192"/>
      <c r="E39" s="192"/>
      <c r="F39" s="192"/>
      <c r="G39" s="192"/>
      <c r="H39" s="192"/>
      <c r="I39" s="192"/>
    </row>
    <row r="40" spans="1:10" ht="18" customHeight="1">
      <c r="A40" s="192"/>
      <c r="B40" s="192"/>
      <c r="C40" s="192"/>
      <c r="D40" s="192"/>
      <c r="E40" s="192"/>
      <c r="F40" s="192"/>
      <c r="G40" s="192"/>
      <c r="H40" s="192"/>
      <c r="I40" s="192"/>
    </row>
    <row r="41" spans="1:10" ht="18" customHeight="1">
      <c r="A41" s="192"/>
      <c r="B41" s="192"/>
      <c r="C41" s="192"/>
      <c r="D41" s="192"/>
      <c r="E41" s="192"/>
      <c r="F41" s="192"/>
      <c r="G41" s="192"/>
      <c r="H41" s="192"/>
      <c r="I41" s="192"/>
    </row>
    <row r="42" spans="1:10" ht="18" customHeight="1">
      <c r="A42" s="192"/>
      <c r="B42" s="192"/>
      <c r="C42" s="192"/>
      <c r="D42" s="192"/>
      <c r="E42" s="192"/>
      <c r="F42" s="192"/>
      <c r="G42" s="192"/>
      <c r="H42" s="192"/>
      <c r="I42" s="192"/>
    </row>
    <row r="43" spans="1:10" ht="18" customHeight="1">
      <c r="A43" s="192"/>
      <c r="B43" s="192"/>
      <c r="C43" s="192"/>
      <c r="D43" s="192"/>
      <c r="E43" s="192"/>
      <c r="F43" s="192"/>
      <c r="G43" s="192"/>
      <c r="H43" s="192"/>
      <c r="I43" s="192"/>
    </row>
    <row r="44" spans="1:10" ht="18" customHeight="1">
      <c r="A44" s="192"/>
      <c r="B44" s="192"/>
      <c r="C44" s="192"/>
      <c r="D44" s="192"/>
      <c r="E44" s="192"/>
      <c r="F44" s="192"/>
      <c r="G44" s="192"/>
      <c r="H44" s="192"/>
      <c r="I44" s="192"/>
    </row>
    <row r="45" spans="1:10" ht="18" customHeight="1">
      <c r="A45" s="192"/>
      <c r="B45" s="192"/>
      <c r="C45" s="192"/>
      <c r="D45" s="192"/>
      <c r="E45" s="192"/>
      <c r="F45" s="192"/>
      <c r="G45" s="192"/>
      <c r="H45" s="192"/>
      <c r="I45" s="192"/>
    </row>
    <row r="46" spans="1:10" ht="18" customHeight="1">
      <c r="A46" s="192"/>
      <c r="B46" s="192"/>
      <c r="C46" s="192"/>
      <c r="D46" s="192"/>
      <c r="E46" s="192"/>
      <c r="F46" s="192"/>
      <c r="G46" s="192"/>
      <c r="H46" s="192"/>
      <c r="I46" s="192"/>
    </row>
    <row r="47" spans="1:10" ht="106.5" customHeight="1">
      <c r="A47" s="192"/>
      <c r="B47" s="192"/>
      <c r="C47" s="192"/>
      <c r="D47" s="192"/>
      <c r="E47" s="192"/>
      <c r="F47" s="192"/>
      <c r="G47" s="192"/>
      <c r="H47" s="192"/>
      <c r="I47" s="192"/>
    </row>
    <row r="48" spans="1:10" ht="18" customHeight="1">
      <c r="A48" s="186" t="s">
        <v>44</v>
      </c>
      <c r="B48" s="186"/>
      <c r="C48" s="186"/>
      <c r="D48" s="186"/>
      <c r="E48" s="186"/>
      <c r="F48" s="189"/>
      <c r="G48" s="189"/>
      <c r="H48" s="189"/>
      <c r="I48" s="189"/>
    </row>
    <row r="49" spans="1:9" ht="75.75" customHeight="1">
      <c r="A49" s="190" t="s">
        <v>195</v>
      </c>
      <c r="B49" s="191"/>
      <c r="C49" s="191"/>
      <c r="D49" s="191"/>
      <c r="E49" s="191"/>
      <c r="F49" s="191"/>
      <c r="G49" s="191"/>
      <c r="H49" s="191"/>
      <c r="I49" s="191"/>
    </row>
    <row r="50" spans="1:9" ht="18" customHeight="1">
      <c r="A50" s="191"/>
      <c r="B50" s="191"/>
      <c r="C50" s="191"/>
      <c r="D50" s="191"/>
      <c r="E50" s="191"/>
      <c r="F50" s="191"/>
      <c r="G50" s="191"/>
      <c r="H50" s="191"/>
      <c r="I50" s="191"/>
    </row>
    <row r="51" spans="1:9" ht="18" customHeight="1">
      <c r="A51" s="191"/>
      <c r="B51" s="191"/>
      <c r="C51" s="191"/>
      <c r="D51" s="191"/>
      <c r="E51" s="191"/>
      <c r="F51" s="191"/>
      <c r="G51" s="191"/>
      <c r="H51" s="191"/>
      <c r="I51" s="191"/>
    </row>
    <row r="52" spans="1:9" ht="18" customHeight="1">
      <c r="A52" s="191"/>
      <c r="B52" s="191"/>
      <c r="C52" s="191"/>
      <c r="D52" s="191"/>
      <c r="E52" s="191"/>
      <c r="F52" s="191"/>
      <c r="G52" s="191"/>
      <c r="H52" s="191"/>
      <c r="I52" s="191"/>
    </row>
    <row r="53" spans="1:9" ht="18" customHeight="1">
      <c r="A53" s="191"/>
      <c r="B53" s="191"/>
      <c r="C53" s="191"/>
      <c r="D53" s="191"/>
      <c r="E53" s="191"/>
      <c r="F53" s="191"/>
      <c r="G53" s="191"/>
      <c r="H53" s="191"/>
      <c r="I53" s="191"/>
    </row>
    <row r="54" spans="1:9" ht="18" customHeight="1">
      <c r="A54" s="191"/>
      <c r="B54" s="191"/>
      <c r="C54" s="191"/>
      <c r="D54" s="191"/>
      <c r="E54" s="191"/>
      <c r="F54" s="191"/>
      <c r="G54" s="191"/>
      <c r="H54" s="191"/>
      <c r="I54" s="191"/>
    </row>
    <row r="55" spans="1:9" ht="18" customHeight="1">
      <c r="A55" s="191"/>
      <c r="B55" s="191"/>
      <c r="C55" s="191"/>
      <c r="D55" s="191"/>
      <c r="E55" s="191"/>
      <c r="F55" s="191"/>
      <c r="G55" s="191"/>
      <c r="H55" s="191"/>
      <c r="I55" s="191"/>
    </row>
    <row r="56" spans="1:9" ht="18" customHeight="1">
      <c r="A56" s="191"/>
      <c r="B56" s="191"/>
      <c r="C56" s="191"/>
      <c r="D56" s="191"/>
      <c r="E56" s="191"/>
      <c r="F56" s="191"/>
      <c r="G56" s="191"/>
      <c r="H56" s="191"/>
      <c r="I56" s="191"/>
    </row>
    <row r="57" spans="1:9" ht="18" customHeight="1">
      <c r="A57" s="191"/>
      <c r="B57" s="191"/>
      <c r="C57" s="191"/>
      <c r="D57" s="191"/>
      <c r="E57" s="191"/>
      <c r="F57" s="191"/>
      <c r="G57" s="191"/>
      <c r="H57" s="191"/>
      <c r="I57" s="191"/>
    </row>
    <row r="58" spans="1:9" ht="18" customHeight="1">
      <c r="A58" s="191"/>
      <c r="B58" s="191"/>
      <c r="C58" s="191"/>
      <c r="D58" s="191"/>
      <c r="E58" s="191"/>
      <c r="F58" s="191"/>
      <c r="G58" s="191"/>
      <c r="H58" s="191"/>
      <c r="I58" s="191"/>
    </row>
    <row r="59" spans="1:9" ht="18" customHeight="1">
      <c r="A59" s="191"/>
      <c r="B59" s="191"/>
      <c r="C59" s="191"/>
      <c r="D59" s="191"/>
      <c r="E59" s="191"/>
      <c r="F59" s="191"/>
      <c r="G59" s="191"/>
      <c r="H59" s="191"/>
      <c r="I59" s="191"/>
    </row>
    <row r="60" spans="1:9" ht="18" customHeight="1">
      <c r="A60" s="191"/>
      <c r="B60" s="191"/>
      <c r="C60" s="191"/>
      <c r="D60" s="191"/>
      <c r="E60" s="191"/>
      <c r="F60" s="191"/>
      <c r="G60" s="191"/>
      <c r="H60" s="191"/>
      <c r="I60" s="191"/>
    </row>
    <row r="61" spans="1:9" ht="18" customHeight="1">
      <c r="A61" s="191"/>
      <c r="B61" s="191"/>
      <c r="C61" s="191"/>
      <c r="D61" s="191"/>
      <c r="E61" s="191"/>
      <c r="F61" s="191"/>
      <c r="G61" s="191"/>
      <c r="H61" s="191"/>
      <c r="I61" s="191"/>
    </row>
    <row r="62" spans="1:9" ht="18" customHeight="1">
      <c r="A62" s="191"/>
      <c r="B62" s="191"/>
      <c r="C62" s="191"/>
      <c r="D62" s="191"/>
      <c r="E62" s="191"/>
      <c r="F62" s="191"/>
      <c r="G62" s="191"/>
      <c r="H62" s="191"/>
      <c r="I62" s="191"/>
    </row>
    <row r="63" spans="1:9" ht="18" customHeight="1">
      <c r="A63" s="191"/>
      <c r="B63" s="191"/>
      <c r="C63" s="191"/>
      <c r="D63" s="191"/>
      <c r="E63" s="191"/>
      <c r="F63" s="191"/>
      <c r="G63" s="191"/>
      <c r="H63" s="191"/>
      <c r="I63" s="191"/>
    </row>
    <row r="64" spans="1:9" ht="18" customHeight="1">
      <c r="A64" s="191"/>
      <c r="B64" s="191"/>
      <c r="C64" s="191"/>
      <c r="D64" s="191"/>
      <c r="E64" s="191"/>
      <c r="F64" s="191"/>
      <c r="G64" s="191"/>
      <c r="H64" s="191"/>
      <c r="I64" s="191"/>
    </row>
    <row r="65" spans="1:9" ht="18" customHeight="1">
      <c r="A65" s="191"/>
      <c r="B65" s="191"/>
      <c r="C65" s="191"/>
      <c r="D65" s="191"/>
      <c r="E65" s="191"/>
      <c r="F65" s="191"/>
      <c r="G65" s="191"/>
      <c r="H65" s="191"/>
      <c r="I65" s="191"/>
    </row>
    <row r="66" spans="1:9" ht="18" customHeight="1">
      <c r="A66" s="191"/>
      <c r="B66" s="191"/>
      <c r="C66" s="191"/>
      <c r="D66" s="191"/>
      <c r="E66" s="191"/>
      <c r="F66" s="191"/>
      <c r="G66" s="191"/>
      <c r="H66" s="191"/>
      <c r="I66" s="191"/>
    </row>
    <row r="67" spans="1:9" ht="18" customHeight="1">
      <c r="A67" s="191"/>
      <c r="B67" s="191"/>
      <c r="C67" s="191"/>
      <c r="D67" s="191"/>
      <c r="E67" s="191"/>
      <c r="F67" s="191"/>
      <c r="G67" s="191"/>
      <c r="H67" s="191"/>
      <c r="I67" s="191"/>
    </row>
    <row r="68" spans="1:9" ht="18" customHeight="1">
      <c r="A68" s="191"/>
      <c r="B68" s="191"/>
      <c r="C68" s="191"/>
      <c r="D68" s="191"/>
      <c r="E68" s="191"/>
      <c r="F68" s="191"/>
      <c r="G68" s="191"/>
      <c r="H68" s="191"/>
      <c r="I68" s="191"/>
    </row>
    <row r="69" spans="1:9" ht="18" customHeight="1">
      <c r="A69" s="191"/>
      <c r="B69" s="191"/>
      <c r="C69" s="191"/>
      <c r="D69" s="191"/>
      <c r="E69" s="191"/>
      <c r="F69" s="191"/>
      <c r="G69" s="191"/>
      <c r="H69" s="191"/>
      <c r="I69" s="191"/>
    </row>
    <row r="70" spans="1:9" ht="18" customHeight="1">
      <c r="A70" s="191"/>
      <c r="B70" s="191"/>
      <c r="C70" s="191"/>
      <c r="D70" s="191"/>
      <c r="E70" s="191"/>
      <c r="F70" s="191"/>
      <c r="G70" s="191"/>
      <c r="H70" s="191"/>
      <c r="I70" s="191"/>
    </row>
    <row r="71" spans="1:9" ht="111" customHeight="1">
      <c r="A71" s="191"/>
      <c r="B71" s="191"/>
      <c r="C71" s="191"/>
      <c r="D71" s="191"/>
      <c r="E71" s="191"/>
      <c r="F71" s="191"/>
      <c r="G71" s="191"/>
      <c r="H71" s="191"/>
      <c r="I71" s="191"/>
    </row>
    <row r="72" spans="1:9" ht="18" customHeight="1">
      <c r="A72" s="189"/>
      <c r="B72" s="189"/>
      <c r="C72" s="189"/>
      <c r="D72" s="189"/>
      <c r="E72" s="189"/>
      <c r="F72" s="189"/>
      <c r="G72" s="189"/>
      <c r="H72" s="189"/>
      <c r="I72" s="189"/>
    </row>
    <row r="73" spans="1:9" ht="18" customHeight="1">
      <c r="A73" s="189"/>
      <c r="B73" s="189"/>
      <c r="C73" s="189"/>
      <c r="D73" s="189"/>
      <c r="E73" s="189"/>
      <c r="F73" s="189"/>
      <c r="G73" s="189"/>
      <c r="H73" s="189"/>
      <c r="I73" s="189"/>
    </row>
    <row r="74" spans="1:9" ht="18" customHeight="1">
      <c r="A74" s="189"/>
      <c r="B74" s="189"/>
      <c r="C74" s="189"/>
      <c r="D74" s="189"/>
      <c r="E74" s="189"/>
      <c r="F74" s="189"/>
      <c r="G74" s="189"/>
      <c r="H74" s="189"/>
      <c r="I74" s="189"/>
    </row>
    <row r="75" spans="1:9" ht="18" customHeight="1">
      <c r="A75" s="189" t="s">
        <v>43</v>
      </c>
      <c r="B75" s="189"/>
      <c r="C75" s="189"/>
      <c r="D75" s="189"/>
      <c r="E75" s="189"/>
      <c r="F75" s="189"/>
      <c r="G75" s="189"/>
      <c r="H75" s="189"/>
      <c r="I75" s="189"/>
    </row>
    <row r="76" spans="1:9" ht="18" customHeight="1">
      <c r="A76" s="189" t="s">
        <v>42</v>
      </c>
      <c r="B76" s="189"/>
      <c r="C76" s="189"/>
      <c r="D76" s="189"/>
      <c r="E76" s="189"/>
      <c r="F76" s="189"/>
      <c r="G76" s="189"/>
      <c r="H76" s="189"/>
      <c r="I76" s="189"/>
    </row>
    <row r="77" spans="1:9" ht="18" customHeight="1">
      <c r="A77" s="189" t="s">
        <v>41</v>
      </c>
      <c r="B77" s="189"/>
      <c r="C77" s="189"/>
      <c r="D77" s="189"/>
      <c r="E77" s="189"/>
      <c r="F77" s="189"/>
      <c r="G77" s="189"/>
      <c r="H77" s="189"/>
      <c r="I77" s="189"/>
    </row>
    <row r="78" spans="1:9" ht="16.5" customHeight="1">
      <c r="A78" s="193"/>
      <c r="B78" s="193"/>
      <c r="C78" s="193"/>
      <c r="D78" s="193"/>
      <c r="E78" s="193"/>
      <c r="F78" s="193"/>
      <c r="G78" s="193"/>
      <c r="H78" s="193"/>
      <c r="I78" s="193"/>
    </row>
    <row r="79" spans="1:9" ht="16.5" customHeight="1"/>
    <row r="80" spans="1:9" ht="16.5" customHeight="1"/>
    <row r="81" spans="1:9" ht="16.5" customHeight="1"/>
    <row r="82" spans="1:9" ht="16.5" customHeight="1"/>
    <row r="83" spans="1:9" ht="16.5" customHeight="1"/>
    <row r="84" spans="1:9" ht="16.5" customHeight="1"/>
    <row r="85" spans="1:9" ht="16.5" customHeight="1"/>
    <row r="86" spans="1:9" ht="16.5" customHeight="1"/>
    <row r="87" spans="1:9" ht="16.5" customHeight="1"/>
    <row r="88" spans="1:9" ht="16.5" customHeight="1"/>
    <row r="89" spans="1:9" ht="16.5" customHeight="1"/>
    <row r="90" spans="1:9" ht="16.5" customHeight="1">
      <c r="A90" s="195"/>
      <c r="B90" s="195"/>
      <c r="C90" s="195"/>
      <c r="D90" s="195"/>
      <c r="E90" s="195"/>
      <c r="F90" s="195"/>
      <c r="G90" s="195"/>
      <c r="H90" s="195"/>
      <c r="I90" s="195"/>
    </row>
    <row r="91" spans="1:9" ht="16.5" customHeight="1">
      <c r="A91" s="195"/>
      <c r="B91" s="195"/>
      <c r="C91" s="195"/>
      <c r="D91" s="195"/>
      <c r="E91" s="195"/>
      <c r="F91" s="195"/>
      <c r="G91" s="195"/>
      <c r="H91" s="195"/>
      <c r="I91" s="195"/>
    </row>
    <row r="92" spans="1:9" ht="16.5" customHeight="1">
      <c r="A92" s="195"/>
      <c r="B92" s="195"/>
      <c r="C92" s="195"/>
      <c r="D92" s="195"/>
      <c r="E92" s="195"/>
      <c r="F92" s="195"/>
      <c r="G92" s="195"/>
      <c r="H92" s="195"/>
      <c r="I92" s="195"/>
    </row>
    <row r="93" spans="1:9" ht="16.5" customHeight="1">
      <c r="A93" s="195"/>
      <c r="B93" s="195"/>
      <c r="C93" s="195"/>
      <c r="D93" s="195"/>
      <c r="E93" s="195"/>
      <c r="F93" s="195"/>
      <c r="G93" s="195"/>
      <c r="H93" s="195"/>
      <c r="I93" s="195"/>
    </row>
    <row r="94" spans="1:9" ht="16.5" customHeight="1">
      <c r="A94" s="195"/>
      <c r="B94" s="195"/>
      <c r="C94" s="195"/>
      <c r="D94" s="195"/>
      <c r="E94" s="195"/>
      <c r="F94" s="195"/>
      <c r="G94" s="195"/>
      <c r="H94" s="195"/>
      <c r="I94" s="195"/>
    </row>
    <row r="95" spans="1:9" ht="16.5" customHeight="1">
      <c r="A95" s="195"/>
      <c r="B95" s="195"/>
      <c r="C95" s="195"/>
      <c r="D95" s="195"/>
      <c r="E95" s="195"/>
      <c r="F95" s="195"/>
      <c r="G95" s="195"/>
      <c r="H95" s="195"/>
      <c r="I95" s="195"/>
    </row>
    <row r="96" spans="1:9" ht="16.5" customHeight="1">
      <c r="A96" s="195"/>
      <c r="B96" s="195"/>
      <c r="C96" s="195"/>
      <c r="D96" s="195"/>
      <c r="E96" s="195"/>
      <c r="F96" s="195"/>
      <c r="G96" s="195"/>
      <c r="H96" s="195"/>
      <c r="I96" s="195"/>
    </row>
    <row r="97" spans="1:9" ht="16.5" customHeight="1">
      <c r="A97" s="195"/>
      <c r="B97" s="195"/>
      <c r="C97" s="195"/>
      <c r="D97" s="195"/>
      <c r="E97" s="195"/>
      <c r="F97" s="195"/>
      <c r="G97" s="195"/>
      <c r="H97" s="195"/>
      <c r="I97" s="195"/>
    </row>
    <row r="98" spans="1:9" ht="16.5" customHeight="1">
      <c r="A98" s="195"/>
      <c r="B98" s="195"/>
      <c r="C98" s="195"/>
      <c r="D98" s="195"/>
      <c r="E98" s="195"/>
      <c r="F98" s="195"/>
      <c r="G98" s="195"/>
      <c r="H98" s="195"/>
      <c r="I98" s="195"/>
    </row>
    <row r="99" spans="1:9" ht="16.5" customHeight="1">
      <c r="A99" s="195"/>
      <c r="B99" s="195"/>
      <c r="C99" s="195"/>
      <c r="D99" s="195"/>
      <c r="E99" s="195"/>
      <c r="F99" s="195"/>
      <c r="G99" s="195"/>
      <c r="H99" s="195"/>
      <c r="I99" s="195"/>
    </row>
    <row r="100" spans="1:9" ht="16.5" customHeight="1">
      <c r="A100" s="195"/>
      <c r="B100" s="195"/>
      <c r="C100" s="195"/>
      <c r="D100" s="195"/>
      <c r="E100" s="195"/>
      <c r="F100" s="195"/>
      <c r="G100" s="195"/>
      <c r="H100" s="195"/>
      <c r="I100" s="195"/>
    </row>
    <row r="101" spans="1:9" ht="16.5" customHeight="1">
      <c r="A101" s="195"/>
      <c r="B101" s="195"/>
      <c r="C101" s="195"/>
      <c r="D101" s="195"/>
      <c r="E101" s="195"/>
      <c r="F101" s="195"/>
      <c r="G101" s="195"/>
      <c r="H101" s="195"/>
      <c r="I101" s="195"/>
    </row>
    <row r="102" spans="1:9" ht="16.5" customHeight="1">
      <c r="A102" s="195"/>
      <c r="B102" s="195"/>
      <c r="C102" s="195"/>
      <c r="D102" s="195"/>
      <c r="E102" s="195"/>
      <c r="F102" s="195"/>
      <c r="G102" s="195"/>
      <c r="H102" s="195"/>
      <c r="I102" s="195"/>
    </row>
    <row r="103" spans="1:9" ht="16.5" customHeight="1">
      <c r="A103" s="195"/>
      <c r="B103" s="195"/>
      <c r="C103" s="195"/>
      <c r="D103" s="195"/>
      <c r="E103" s="195"/>
      <c r="F103" s="195"/>
      <c r="G103" s="195"/>
      <c r="H103" s="195"/>
      <c r="I103" s="195"/>
    </row>
    <row r="104" spans="1:9" ht="16.5" customHeight="1">
      <c r="A104" s="195"/>
      <c r="B104" s="195"/>
      <c r="C104" s="195"/>
      <c r="D104" s="195"/>
      <c r="E104" s="195"/>
      <c r="F104" s="195"/>
      <c r="G104" s="195"/>
      <c r="H104" s="195"/>
      <c r="I104" s="195"/>
    </row>
    <row r="105" spans="1:9" ht="16.5" customHeight="1">
      <c r="A105" s="195"/>
      <c r="B105" s="195"/>
      <c r="C105" s="195"/>
      <c r="D105" s="195"/>
      <c r="E105" s="195"/>
      <c r="F105" s="195"/>
      <c r="G105" s="195"/>
      <c r="H105" s="195"/>
      <c r="I105" s="195"/>
    </row>
    <row r="106" spans="1:9" ht="16.5" customHeight="1">
      <c r="A106" s="195"/>
      <c r="B106" s="195"/>
      <c r="C106" s="195"/>
      <c r="D106" s="195"/>
      <c r="E106" s="195"/>
      <c r="F106" s="195"/>
      <c r="G106" s="195"/>
      <c r="H106" s="195"/>
      <c r="I106" s="195"/>
    </row>
    <row r="107" spans="1:9" ht="16.5" customHeight="1">
      <c r="A107" s="195"/>
      <c r="B107" s="195"/>
      <c r="C107" s="195"/>
      <c r="D107" s="195"/>
      <c r="E107" s="195"/>
      <c r="F107" s="195"/>
      <c r="G107" s="195"/>
      <c r="H107" s="195"/>
      <c r="I107" s="195"/>
    </row>
    <row r="108" spans="1:9" ht="16.5" customHeight="1">
      <c r="A108" s="195"/>
      <c r="B108" s="195"/>
      <c r="C108" s="195"/>
      <c r="D108" s="195"/>
      <c r="E108" s="195"/>
      <c r="F108" s="195"/>
      <c r="G108" s="195"/>
      <c r="H108" s="195"/>
      <c r="I108" s="195"/>
    </row>
    <row r="109" spans="1:9" ht="16.5" customHeight="1">
      <c r="A109" s="195"/>
      <c r="B109" s="195"/>
      <c r="C109" s="195"/>
      <c r="D109" s="195"/>
      <c r="E109" s="195"/>
      <c r="F109" s="195"/>
      <c r="G109" s="195"/>
      <c r="H109" s="195"/>
      <c r="I109" s="195"/>
    </row>
    <row r="110" spans="1:9" ht="16.5" customHeight="1">
      <c r="A110" s="195"/>
      <c r="B110" s="195"/>
      <c r="C110" s="195"/>
      <c r="D110" s="195"/>
      <c r="E110" s="195"/>
      <c r="F110" s="195"/>
      <c r="G110" s="195"/>
      <c r="H110" s="195"/>
      <c r="I110" s="195"/>
    </row>
    <row r="111" spans="1:9" ht="16.5" customHeight="1">
      <c r="A111" s="195"/>
      <c r="B111" s="195"/>
      <c r="C111" s="195"/>
      <c r="D111" s="195"/>
      <c r="E111" s="195"/>
      <c r="F111" s="195"/>
      <c r="G111" s="195"/>
      <c r="H111" s="195"/>
      <c r="I111" s="195"/>
    </row>
    <row r="112" spans="1:9" ht="16.5" customHeight="1">
      <c r="A112" s="195"/>
      <c r="B112" s="195"/>
      <c r="C112" s="195"/>
      <c r="D112" s="195"/>
      <c r="E112" s="195"/>
      <c r="F112" s="195"/>
      <c r="G112" s="195"/>
      <c r="H112" s="195"/>
      <c r="I112" s="195"/>
    </row>
    <row r="113" spans="1:9" ht="16.5" customHeight="1">
      <c r="A113" s="195"/>
      <c r="B113" s="195"/>
      <c r="C113" s="195"/>
      <c r="D113" s="195"/>
      <c r="E113" s="195"/>
      <c r="F113" s="195"/>
      <c r="G113" s="195"/>
      <c r="H113" s="195"/>
      <c r="I113" s="195"/>
    </row>
    <row r="114" spans="1:9" ht="16.5" customHeight="1">
      <c r="A114" s="195"/>
      <c r="B114" s="195"/>
      <c r="C114" s="195"/>
      <c r="D114" s="195"/>
      <c r="E114" s="195"/>
      <c r="F114" s="195"/>
      <c r="G114" s="195"/>
      <c r="H114" s="195"/>
      <c r="I114" s="195"/>
    </row>
    <row r="115" spans="1:9" ht="16.5" customHeight="1">
      <c r="A115" s="195"/>
      <c r="B115" s="195"/>
      <c r="C115" s="195"/>
      <c r="D115" s="195"/>
      <c r="E115" s="195"/>
      <c r="F115" s="195"/>
      <c r="G115" s="195"/>
      <c r="H115" s="195"/>
      <c r="I115" s="195"/>
    </row>
    <row r="116" spans="1:9" ht="16.5" customHeight="1">
      <c r="A116" s="195"/>
      <c r="B116" s="195"/>
      <c r="C116" s="195"/>
      <c r="D116" s="195"/>
      <c r="E116" s="195"/>
      <c r="F116" s="195"/>
      <c r="G116" s="195"/>
      <c r="H116" s="195"/>
      <c r="I116" s="195"/>
    </row>
    <row r="117" spans="1:9" ht="16.5" customHeight="1">
      <c r="A117" s="195"/>
      <c r="B117" s="195"/>
      <c r="C117" s="195"/>
      <c r="D117" s="195"/>
      <c r="E117" s="195"/>
      <c r="F117" s="195"/>
      <c r="G117" s="195"/>
      <c r="H117" s="195"/>
      <c r="I117" s="195"/>
    </row>
    <row r="118" spans="1:9" ht="16.5" customHeight="1">
      <c r="A118" s="195"/>
      <c r="B118" s="195"/>
      <c r="C118" s="195"/>
      <c r="D118" s="195"/>
      <c r="E118" s="195"/>
      <c r="F118" s="195"/>
      <c r="G118" s="195"/>
      <c r="H118" s="195"/>
      <c r="I118" s="195"/>
    </row>
    <row r="119" spans="1:9" ht="16.5" customHeight="1">
      <c r="A119" s="195"/>
      <c r="B119" s="195"/>
      <c r="C119" s="195"/>
      <c r="D119" s="195"/>
      <c r="E119" s="195"/>
      <c r="F119" s="195"/>
      <c r="G119" s="195"/>
      <c r="H119" s="195"/>
      <c r="I119" s="195"/>
    </row>
    <row r="120" spans="1:9" ht="16.5" customHeight="1">
      <c r="A120" s="195"/>
      <c r="B120" s="195"/>
      <c r="C120" s="195"/>
      <c r="D120" s="195"/>
      <c r="E120" s="195"/>
      <c r="F120" s="195"/>
      <c r="G120" s="195"/>
      <c r="H120" s="195"/>
      <c r="I120" s="195"/>
    </row>
    <row r="121" spans="1:9" ht="16.5" customHeight="1">
      <c r="A121" s="195"/>
      <c r="B121" s="195"/>
      <c r="C121" s="195"/>
      <c r="D121" s="195"/>
      <c r="E121" s="195"/>
      <c r="F121" s="195"/>
      <c r="G121" s="195"/>
      <c r="H121" s="195"/>
      <c r="I121" s="195"/>
    </row>
    <row r="122" spans="1:9" ht="16.5" customHeight="1">
      <c r="A122" s="195"/>
      <c r="B122" s="195"/>
      <c r="C122" s="195"/>
      <c r="D122" s="195"/>
      <c r="E122" s="195"/>
      <c r="F122" s="195"/>
      <c r="G122" s="195"/>
      <c r="H122" s="195"/>
      <c r="I122" s="195"/>
    </row>
    <row r="123" spans="1:9" ht="16.5" customHeight="1">
      <c r="A123" s="195"/>
      <c r="B123" s="195"/>
      <c r="C123" s="195"/>
      <c r="D123" s="195"/>
      <c r="E123" s="195"/>
      <c r="F123" s="195"/>
      <c r="G123" s="195"/>
      <c r="H123" s="195"/>
      <c r="I123" s="195"/>
    </row>
    <row r="124" spans="1:9" ht="16.5" customHeight="1">
      <c r="A124" s="195"/>
      <c r="B124" s="195"/>
      <c r="C124" s="195"/>
      <c r="D124" s="195"/>
      <c r="E124" s="195"/>
      <c r="F124" s="195"/>
      <c r="G124" s="195"/>
      <c r="H124" s="195"/>
      <c r="I124" s="195"/>
    </row>
    <row r="125" spans="1:9" ht="16.5" customHeight="1">
      <c r="A125" s="195"/>
      <c r="B125" s="195"/>
      <c r="C125" s="195"/>
      <c r="D125" s="195"/>
      <c r="E125" s="195"/>
      <c r="F125" s="195"/>
      <c r="G125" s="195"/>
      <c r="H125" s="195"/>
      <c r="I125" s="195"/>
    </row>
    <row r="126" spans="1:9" ht="16.5" customHeight="1">
      <c r="A126" s="195"/>
      <c r="B126" s="195"/>
      <c r="C126" s="195"/>
      <c r="D126" s="195"/>
      <c r="E126" s="195"/>
      <c r="F126" s="195"/>
      <c r="G126" s="195"/>
      <c r="H126" s="195"/>
      <c r="I126" s="195"/>
    </row>
    <row r="127" spans="1:9" ht="16.5" customHeight="1">
      <c r="A127" s="195"/>
      <c r="B127" s="195"/>
      <c r="C127" s="195"/>
      <c r="D127" s="195"/>
      <c r="E127" s="195"/>
      <c r="F127" s="195"/>
      <c r="G127" s="195"/>
      <c r="H127" s="195"/>
      <c r="I127" s="195"/>
    </row>
    <row r="128" spans="1:9" ht="16.5" customHeight="1">
      <c r="A128" s="195"/>
      <c r="B128" s="195"/>
      <c r="C128" s="195"/>
      <c r="D128" s="195"/>
      <c r="E128" s="195"/>
      <c r="F128" s="195"/>
      <c r="G128" s="195"/>
      <c r="H128" s="195"/>
      <c r="I128" s="195"/>
    </row>
    <row r="129" spans="1:9" ht="16.5" customHeight="1">
      <c r="A129" s="195"/>
      <c r="B129" s="195"/>
      <c r="C129" s="195"/>
      <c r="D129" s="195"/>
      <c r="E129" s="195"/>
      <c r="F129" s="195"/>
      <c r="G129" s="195"/>
      <c r="H129" s="195"/>
      <c r="I129" s="195"/>
    </row>
    <row r="130" spans="1:9" ht="16.5" customHeight="1">
      <c r="A130" s="195"/>
      <c r="B130" s="195"/>
      <c r="C130" s="195"/>
      <c r="D130" s="195"/>
      <c r="E130" s="195"/>
      <c r="F130" s="195"/>
      <c r="G130" s="195"/>
      <c r="H130" s="195"/>
      <c r="I130" s="195"/>
    </row>
    <row r="131" spans="1:9" ht="16.5" customHeight="1">
      <c r="A131" s="195"/>
      <c r="B131" s="195"/>
      <c r="C131" s="195"/>
      <c r="D131" s="195"/>
      <c r="E131" s="195"/>
      <c r="F131" s="195"/>
      <c r="G131" s="195"/>
      <c r="H131" s="195"/>
      <c r="I131" s="195"/>
    </row>
    <row r="132" spans="1:9" ht="16.5" customHeight="1">
      <c r="A132" s="195"/>
      <c r="B132" s="195"/>
      <c r="C132" s="195"/>
      <c r="D132" s="195"/>
      <c r="E132" s="195"/>
      <c r="F132" s="195"/>
      <c r="G132" s="195"/>
      <c r="H132" s="195"/>
      <c r="I132" s="195"/>
    </row>
    <row r="133" spans="1:9" ht="16.5" customHeight="1">
      <c r="A133" s="195"/>
      <c r="B133" s="195"/>
      <c r="C133" s="195"/>
      <c r="D133" s="195"/>
      <c r="E133" s="195"/>
      <c r="F133" s="195"/>
      <c r="G133" s="195"/>
      <c r="H133" s="195"/>
      <c r="I133" s="195"/>
    </row>
    <row r="134" spans="1:9" ht="16.5" customHeight="1">
      <c r="A134" s="195"/>
      <c r="B134" s="195"/>
      <c r="C134" s="195"/>
      <c r="D134" s="195"/>
      <c r="E134" s="195"/>
      <c r="F134" s="195"/>
      <c r="G134" s="195"/>
      <c r="H134" s="195"/>
      <c r="I134" s="195"/>
    </row>
    <row r="135" spans="1:9" ht="16.5" customHeight="1">
      <c r="A135" s="195"/>
      <c r="B135" s="195"/>
      <c r="C135" s="195"/>
      <c r="D135" s="195"/>
      <c r="E135" s="195"/>
      <c r="F135" s="195"/>
      <c r="G135" s="195"/>
      <c r="H135" s="195"/>
      <c r="I135" s="195"/>
    </row>
    <row r="136" spans="1:9" ht="16.5" customHeight="1">
      <c r="A136" s="195"/>
      <c r="B136" s="195"/>
      <c r="C136" s="195"/>
      <c r="D136" s="195"/>
      <c r="E136" s="195"/>
      <c r="F136" s="195"/>
      <c r="G136" s="195"/>
      <c r="H136" s="195"/>
      <c r="I136" s="195"/>
    </row>
    <row r="137" spans="1:9" ht="16.5" customHeight="1">
      <c r="A137" s="195"/>
      <c r="B137" s="195"/>
      <c r="C137" s="195"/>
      <c r="D137" s="195"/>
      <c r="E137" s="195"/>
      <c r="F137" s="195"/>
      <c r="G137" s="195"/>
      <c r="H137" s="195"/>
      <c r="I137" s="195"/>
    </row>
    <row r="138" spans="1:9" ht="16.5" customHeight="1">
      <c r="A138" s="195"/>
      <c r="B138" s="195"/>
      <c r="C138" s="195"/>
      <c r="D138" s="195"/>
      <c r="E138" s="195"/>
      <c r="F138" s="195"/>
      <c r="G138" s="195"/>
      <c r="H138" s="195"/>
      <c r="I138" s="195"/>
    </row>
    <row r="139" spans="1:9" ht="16.5" customHeight="1">
      <c r="A139" s="195"/>
      <c r="B139" s="195"/>
      <c r="C139" s="195"/>
      <c r="D139" s="195"/>
      <c r="E139" s="195"/>
      <c r="F139" s="195"/>
      <c r="G139" s="195"/>
      <c r="H139" s="195"/>
      <c r="I139" s="195"/>
    </row>
    <row r="140" spans="1:9" ht="16.5" customHeight="1">
      <c r="A140" s="195"/>
      <c r="B140" s="195"/>
      <c r="C140" s="195"/>
      <c r="D140" s="195"/>
      <c r="E140" s="195"/>
      <c r="F140" s="195"/>
      <c r="G140" s="195"/>
      <c r="H140" s="195"/>
      <c r="I140" s="195"/>
    </row>
    <row r="141" spans="1:9" ht="16.5" customHeight="1">
      <c r="A141" s="195"/>
      <c r="B141" s="195"/>
      <c r="C141" s="195"/>
      <c r="D141" s="195"/>
      <c r="E141" s="195"/>
      <c r="F141" s="195"/>
      <c r="G141" s="195"/>
      <c r="H141" s="195"/>
      <c r="I141" s="195"/>
    </row>
    <row r="142" spans="1:9" ht="16.5" customHeight="1">
      <c r="A142" s="195"/>
      <c r="B142" s="195"/>
      <c r="C142" s="195"/>
      <c r="D142" s="195"/>
      <c r="E142" s="195"/>
      <c r="F142" s="195"/>
      <c r="G142" s="195"/>
      <c r="H142" s="195"/>
      <c r="I142" s="195"/>
    </row>
    <row r="143" spans="1:9" ht="16.5" customHeight="1">
      <c r="A143" s="195"/>
      <c r="B143" s="195"/>
      <c r="C143" s="195"/>
      <c r="D143" s="195"/>
      <c r="E143" s="195"/>
      <c r="F143" s="195"/>
      <c r="G143" s="195"/>
      <c r="H143" s="195"/>
      <c r="I143" s="195"/>
    </row>
    <row r="144" spans="1:9" ht="16.5" customHeight="1">
      <c r="A144" s="195"/>
      <c r="B144" s="195"/>
      <c r="C144" s="195"/>
      <c r="D144" s="195"/>
      <c r="E144" s="195"/>
      <c r="F144" s="195"/>
      <c r="G144" s="195"/>
      <c r="H144" s="195"/>
      <c r="I144" s="195"/>
    </row>
    <row r="145" spans="1:9" ht="16.5" customHeight="1">
      <c r="A145" s="195"/>
      <c r="B145" s="195"/>
      <c r="C145" s="195"/>
      <c r="D145" s="195"/>
      <c r="E145" s="195"/>
      <c r="F145" s="195"/>
      <c r="G145" s="195"/>
      <c r="H145" s="195"/>
      <c r="I145" s="195"/>
    </row>
    <row r="146" spans="1:9" ht="16.5" customHeight="1">
      <c r="A146" s="195"/>
      <c r="B146" s="195"/>
      <c r="C146" s="195"/>
      <c r="D146" s="195"/>
      <c r="E146" s="195"/>
      <c r="F146" s="195"/>
      <c r="G146" s="195"/>
      <c r="H146" s="195"/>
      <c r="I146" s="195"/>
    </row>
    <row r="147" spans="1:9" ht="16.5" customHeight="1">
      <c r="A147" s="195"/>
      <c r="B147" s="195"/>
      <c r="C147" s="195"/>
      <c r="D147" s="195"/>
      <c r="E147" s="195"/>
      <c r="F147" s="195"/>
      <c r="G147" s="195"/>
      <c r="H147" s="195"/>
      <c r="I147" s="195"/>
    </row>
    <row r="148" spans="1:9" ht="16.5" customHeight="1">
      <c r="A148" s="195"/>
      <c r="B148" s="195"/>
      <c r="C148" s="195"/>
      <c r="D148" s="195"/>
      <c r="E148" s="195"/>
      <c r="F148" s="195"/>
      <c r="G148" s="195"/>
      <c r="H148" s="195"/>
      <c r="I148" s="195"/>
    </row>
    <row r="149" spans="1:9" ht="16.5" customHeight="1">
      <c r="A149" s="195"/>
      <c r="B149" s="195"/>
      <c r="C149" s="195"/>
      <c r="D149" s="195"/>
      <c r="E149" s="195"/>
      <c r="F149" s="195"/>
      <c r="G149" s="195"/>
      <c r="H149" s="195"/>
      <c r="I149" s="195"/>
    </row>
    <row r="150" spans="1:9" ht="16.5" customHeight="1">
      <c r="A150" s="195"/>
      <c r="B150" s="195"/>
      <c r="C150" s="195"/>
      <c r="D150" s="195"/>
      <c r="E150" s="195"/>
      <c r="F150" s="195"/>
      <c r="G150" s="195"/>
      <c r="H150" s="195"/>
      <c r="I150" s="195"/>
    </row>
    <row r="151" spans="1:9" ht="16.5" customHeight="1">
      <c r="A151" s="195"/>
      <c r="B151" s="195"/>
      <c r="C151" s="195"/>
      <c r="D151" s="195"/>
      <c r="E151" s="195"/>
      <c r="F151" s="195"/>
      <c r="G151" s="195"/>
      <c r="H151" s="195"/>
      <c r="I151" s="195"/>
    </row>
    <row r="152" spans="1:9" ht="16.5" customHeight="1">
      <c r="A152" s="195"/>
      <c r="B152" s="195"/>
      <c r="C152" s="195"/>
      <c r="D152" s="195"/>
      <c r="E152" s="195"/>
      <c r="F152" s="195"/>
      <c r="G152" s="195"/>
      <c r="H152" s="195"/>
      <c r="I152" s="195"/>
    </row>
    <row r="153" spans="1:9" ht="16.5" customHeight="1">
      <c r="A153" s="195"/>
      <c r="B153" s="195"/>
      <c r="C153" s="195"/>
      <c r="D153" s="195"/>
      <c r="E153" s="195"/>
      <c r="F153" s="195"/>
      <c r="G153" s="195"/>
      <c r="H153" s="195"/>
      <c r="I153" s="195"/>
    </row>
    <row r="154" spans="1:9" ht="16.5" customHeight="1">
      <c r="A154" s="195"/>
      <c r="B154" s="195"/>
      <c r="C154" s="195"/>
      <c r="D154" s="195"/>
      <c r="E154" s="195"/>
      <c r="F154" s="195"/>
      <c r="G154" s="195"/>
      <c r="H154" s="195"/>
      <c r="I154" s="195"/>
    </row>
    <row r="155" spans="1:9" ht="16.5" customHeight="1">
      <c r="A155" s="195"/>
      <c r="B155" s="195"/>
      <c r="C155" s="195"/>
      <c r="D155" s="195"/>
      <c r="E155" s="195"/>
      <c r="F155" s="195"/>
      <c r="G155" s="195"/>
      <c r="H155" s="195"/>
      <c r="I155" s="195"/>
    </row>
    <row r="156" spans="1:9" ht="16.5" customHeight="1">
      <c r="A156" s="195"/>
      <c r="B156" s="195"/>
      <c r="C156" s="195"/>
      <c r="D156" s="195"/>
      <c r="E156" s="195"/>
      <c r="F156" s="195"/>
      <c r="G156" s="195"/>
      <c r="H156" s="195"/>
      <c r="I156" s="195"/>
    </row>
    <row r="157" spans="1:9" ht="16.5" customHeight="1">
      <c r="A157" s="195"/>
      <c r="B157" s="195"/>
      <c r="C157" s="195"/>
      <c r="D157" s="195"/>
      <c r="E157" s="195"/>
      <c r="F157" s="195"/>
      <c r="G157" s="195"/>
      <c r="H157" s="195"/>
      <c r="I157" s="195"/>
    </row>
    <row r="158" spans="1:9" ht="16.5" customHeight="1">
      <c r="A158" s="195"/>
      <c r="B158" s="195"/>
      <c r="C158" s="195"/>
      <c r="D158" s="195"/>
      <c r="E158" s="195"/>
      <c r="F158" s="195"/>
      <c r="G158" s="195"/>
      <c r="H158" s="195"/>
      <c r="I158" s="195"/>
    </row>
    <row r="159" spans="1:9" ht="16.5" customHeight="1">
      <c r="A159" s="195"/>
      <c r="B159" s="195"/>
      <c r="C159" s="195"/>
      <c r="D159" s="195"/>
      <c r="E159" s="195"/>
      <c r="F159" s="195"/>
      <c r="G159" s="195"/>
      <c r="H159" s="195"/>
      <c r="I159" s="195"/>
    </row>
    <row r="160" spans="1:9" ht="16.5" customHeight="1">
      <c r="A160" s="195"/>
      <c r="B160" s="195"/>
      <c r="C160" s="195"/>
      <c r="D160" s="195"/>
      <c r="E160" s="195"/>
      <c r="F160" s="195"/>
      <c r="G160" s="195"/>
      <c r="H160" s="195"/>
      <c r="I160" s="195"/>
    </row>
    <row r="161" spans="1:9" ht="16.5" customHeight="1">
      <c r="A161" s="195"/>
      <c r="B161" s="195"/>
      <c r="C161" s="195"/>
      <c r="D161" s="195"/>
      <c r="E161" s="195"/>
      <c r="F161" s="195"/>
      <c r="G161" s="195"/>
      <c r="H161" s="195"/>
      <c r="I161" s="195"/>
    </row>
    <row r="162" spans="1:9" ht="16.5" customHeight="1">
      <c r="A162" s="195"/>
      <c r="B162" s="195"/>
      <c r="C162" s="195"/>
      <c r="D162" s="195"/>
      <c r="E162" s="195"/>
      <c r="F162" s="195"/>
      <c r="G162" s="195"/>
      <c r="H162" s="195"/>
      <c r="I162" s="195"/>
    </row>
    <row r="163" spans="1:9" ht="16.5" customHeight="1">
      <c r="A163" s="195"/>
      <c r="B163" s="195"/>
      <c r="C163" s="195"/>
      <c r="D163" s="195"/>
      <c r="E163" s="195"/>
      <c r="F163" s="195"/>
      <c r="G163" s="195"/>
      <c r="H163" s="195"/>
      <c r="I163" s="195"/>
    </row>
    <row r="164" spans="1:9" ht="16.5" customHeight="1">
      <c r="A164" s="195"/>
      <c r="B164" s="195"/>
      <c r="C164" s="195"/>
      <c r="D164" s="195"/>
      <c r="E164" s="195"/>
      <c r="F164" s="195"/>
      <c r="G164" s="195"/>
      <c r="H164" s="195"/>
      <c r="I164" s="195"/>
    </row>
    <row r="165" spans="1:9" ht="16.5" customHeight="1">
      <c r="A165" s="195"/>
      <c r="B165" s="195"/>
      <c r="C165" s="195"/>
      <c r="D165" s="195"/>
      <c r="E165" s="195"/>
      <c r="F165" s="195"/>
      <c r="G165" s="195"/>
      <c r="H165" s="195"/>
      <c r="I165" s="195"/>
    </row>
    <row r="166" spans="1:9" ht="16.5" customHeight="1">
      <c r="A166" s="195"/>
      <c r="B166" s="195"/>
      <c r="C166" s="195"/>
      <c r="D166" s="195"/>
      <c r="E166" s="195"/>
      <c r="F166" s="195"/>
      <c r="G166" s="195"/>
      <c r="H166" s="195"/>
      <c r="I166" s="195"/>
    </row>
    <row r="167" spans="1:9" ht="16.5" customHeight="1">
      <c r="A167" s="195"/>
      <c r="B167" s="195"/>
      <c r="C167" s="195"/>
      <c r="D167" s="195"/>
      <c r="E167" s="195"/>
      <c r="F167" s="195"/>
      <c r="G167" s="195"/>
      <c r="H167" s="195"/>
      <c r="I167" s="195"/>
    </row>
    <row r="168" spans="1:9" ht="16.5" customHeight="1">
      <c r="A168" s="195"/>
      <c r="B168" s="195"/>
      <c r="C168" s="195"/>
      <c r="D168" s="195"/>
      <c r="E168" s="195"/>
      <c r="F168" s="195"/>
      <c r="G168" s="195"/>
      <c r="H168" s="195"/>
      <c r="I168" s="195"/>
    </row>
    <row r="169" spans="1:9" ht="16.5" customHeight="1">
      <c r="A169" s="195"/>
      <c r="B169" s="195"/>
      <c r="C169" s="195"/>
      <c r="D169" s="195"/>
      <c r="E169" s="195"/>
      <c r="F169" s="195"/>
      <c r="G169" s="195"/>
      <c r="H169" s="195"/>
      <c r="I169" s="195"/>
    </row>
    <row r="170" spans="1:9" ht="16.5" customHeight="1">
      <c r="A170" s="195"/>
      <c r="B170" s="195"/>
      <c r="C170" s="195"/>
      <c r="D170" s="195"/>
      <c r="E170" s="195"/>
      <c r="F170" s="195"/>
      <c r="G170" s="195"/>
      <c r="H170" s="195"/>
      <c r="I170" s="195"/>
    </row>
    <row r="171" spans="1:9" ht="16.5" customHeight="1">
      <c r="A171" s="195"/>
      <c r="B171" s="195"/>
      <c r="C171" s="195"/>
      <c r="D171" s="195"/>
      <c r="E171" s="195"/>
      <c r="F171" s="195"/>
      <c r="G171" s="195"/>
      <c r="H171" s="195"/>
      <c r="I171" s="195"/>
    </row>
    <row r="172" spans="1:9" ht="16.5" customHeight="1">
      <c r="A172" s="195"/>
      <c r="B172" s="195"/>
      <c r="C172" s="195"/>
      <c r="D172" s="195"/>
      <c r="E172" s="195"/>
      <c r="F172" s="195"/>
      <c r="G172" s="195"/>
      <c r="H172" s="195"/>
      <c r="I172" s="195"/>
    </row>
    <row r="173" spans="1:9" ht="16.5" customHeight="1">
      <c r="A173" s="195"/>
      <c r="B173" s="195"/>
      <c r="C173" s="195"/>
      <c r="D173" s="195"/>
      <c r="E173" s="195"/>
      <c r="F173" s="195"/>
      <c r="G173" s="195"/>
      <c r="H173" s="195"/>
      <c r="I173" s="195"/>
    </row>
    <row r="174" spans="1:9" ht="16.5" customHeight="1">
      <c r="A174" s="195"/>
      <c r="B174" s="195"/>
      <c r="C174" s="195"/>
      <c r="D174" s="195"/>
      <c r="E174" s="195"/>
      <c r="F174" s="195"/>
      <c r="G174" s="195"/>
      <c r="H174" s="195"/>
      <c r="I174" s="195"/>
    </row>
    <row r="175" spans="1:9" ht="16.5" customHeight="1">
      <c r="A175" s="195"/>
      <c r="B175" s="195"/>
      <c r="C175" s="195"/>
      <c r="D175" s="195"/>
      <c r="E175" s="195"/>
      <c r="F175" s="195"/>
      <c r="G175" s="195"/>
      <c r="H175" s="195"/>
      <c r="I175" s="195"/>
    </row>
    <row r="176" spans="1:9" ht="16.5" customHeight="1">
      <c r="A176" s="195"/>
      <c r="B176" s="195"/>
      <c r="C176" s="195"/>
      <c r="D176" s="195"/>
      <c r="E176" s="195"/>
      <c r="F176" s="195"/>
      <c r="G176" s="195"/>
      <c r="H176" s="195"/>
      <c r="I176" s="195"/>
    </row>
    <row r="177" spans="1:9" ht="16.5" customHeight="1">
      <c r="A177" s="195"/>
      <c r="B177" s="195"/>
      <c r="C177" s="195"/>
      <c r="D177" s="195"/>
      <c r="E177" s="195"/>
      <c r="F177" s="195"/>
      <c r="G177" s="195"/>
      <c r="H177" s="195"/>
      <c r="I177" s="195"/>
    </row>
    <row r="178" spans="1:9" ht="16.5" customHeight="1">
      <c r="A178" s="195"/>
      <c r="B178" s="195"/>
      <c r="C178" s="195"/>
      <c r="D178" s="195"/>
      <c r="E178" s="195"/>
      <c r="F178" s="195"/>
      <c r="G178" s="195"/>
      <c r="H178" s="195"/>
      <c r="I178" s="195"/>
    </row>
    <row r="179" spans="1:9" ht="16.5" customHeight="1">
      <c r="A179" s="195"/>
      <c r="B179" s="195"/>
      <c r="C179" s="195"/>
      <c r="D179" s="195"/>
      <c r="E179" s="195"/>
      <c r="F179" s="195"/>
      <c r="G179" s="195"/>
      <c r="H179" s="195"/>
      <c r="I179" s="195"/>
    </row>
    <row r="180" spans="1:9" ht="16.5" customHeight="1">
      <c r="A180" s="195"/>
      <c r="B180" s="195"/>
      <c r="C180" s="195"/>
      <c r="D180" s="195"/>
      <c r="E180" s="195"/>
      <c r="F180" s="195"/>
      <c r="G180" s="195"/>
      <c r="H180" s="195"/>
      <c r="I180" s="195"/>
    </row>
    <row r="181" spans="1:9" ht="16.5" customHeight="1">
      <c r="A181" s="195"/>
      <c r="B181" s="195"/>
      <c r="C181" s="195"/>
      <c r="D181" s="195"/>
      <c r="E181" s="195"/>
      <c r="F181" s="195"/>
      <c r="G181" s="195"/>
      <c r="H181" s="195"/>
      <c r="I181" s="195"/>
    </row>
    <row r="182" spans="1:9" ht="16.5" customHeight="1">
      <c r="A182" s="195"/>
      <c r="B182" s="195"/>
      <c r="C182" s="195"/>
      <c r="D182" s="195"/>
      <c r="E182" s="195"/>
      <c r="F182" s="195"/>
      <c r="G182" s="195"/>
      <c r="H182" s="195"/>
      <c r="I182" s="195"/>
    </row>
    <row r="183" spans="1:9" ht="16.5" customHeight="1">
      <c r="A183" s="195"/>
      <c r="B183" s="195"/>
      <c r="C183" s="195"/>
      <c r="D183" s="195"/>
      <c r="E183" s="195"/>
      <c r="F183" s="195"/>
      <c r="G183" s="195"/>
      <c r="H183" s="195"/>
      <c r="I183" s="195"/>
    </row>
    <row r="184" spans="1:9" ht="16.5" customHeight="1">
      <c r="A184" s="195"/>
      <c r="B184" s="195"/>
      <c r="C184" s="195"/>
      <c r="D184" s="195"/>
      <c r="E184" s="195"/>
      <c r="F184" s="195"/>
      <c r="G184" s="195"/>
      <c r="H184" s="195"/>
      <c r="I184" s="195"/>
    </row>
    <row r="185" spans="1:9" ht="16.5" customHeight="1">
      <c r="A185" s="195"/>
      <c r="B185" s="195"/>
      <c r="C185" s="195"/>
      <c r="D185" s="195"/>
      <c r="E185" s="195"/>
      <c r="F185" s="195"/>
      <c r="G185" s="195"/>
      <c r="H185" s="195"/>
      <c r="I185" s="195"/>
    </row>
    <row r="186" spans="1:9" ht="16.5" customHeight="1">
      <c r="A186" s="195"/>
      <c r="B186" s="195"/>
      <c r="C186" s="195"/>
      <c r="D186" s="195"/>
      <c r="E186" s="195"/>
      <c r="F186" s="195"/>
      <c r="G186" s="195"/>
      <c r="H186" s="195"/>
      <c r="I186" s="195"/>
    </row>
    <row r="187" spans="1:9" ht="16.5" customHeight="1">
      <c r="A187" s="195"/>
      <c r="B187" s="195"/>
      <c r="C187" s="195"/>
      <c r="D187" s="195"/>
      <c r="E187" s="195"/>
      <c r="F187" s="195"/>
      <c r="G187" s="195"/>
      <c r="H187" s="195"/>
      <c r="I187" s="195"/>
    </row>
    <row r="188" spans="1:9" ht="16.5" customHeight="1">
      <c r="A188" s="195"/>
      <c r="B188" s="195"/>
      <c r="C188" s="195"/>
      <c r="D188" s="195"/>
      <c r="E188" s="195"/>
      <c r="F188" s="195"/>
      <c r="G188" s="195"/>
      <c r="H188" s="195"/>
      <c r="I188" s="195"/>
    </row>
    <row r="189" spans="1:9" ht="16.5" customHeight="1">
      <c r="A189" s="195"/>
      <c r="B189" s="195"/>
      <c r="C189" s="195"/>
      <c r="D189" s="195"/>
      <c r="E189" s="195"/>
      <c r="F189" s="195"/>
      <c r="G189" s="195"/>
      <c r="H189" s="195"/>
      <c r="I189" s="195"/>
    </row>
    <row r="190" spans="1:9" ht="16.5" customHeight="1">
      <c r="A190" s="195"/>
      <c r="B190" s="195"/>
      <c r="C190" s="195"/>
      <c r="D190" s="195"/>
      <c r="E190" s="195"/>
      <c r="F190" s="195"/>
      <c r="G190" s="195"/>
      <c r="H190" s="195"/>
      <c r="I190" s="195"/>
    </row>
    <row r="191" spans="1:9" ht="16.5" customHeight="1">
      <c r="A191" s="195"/>
      <c r="B191" s="195"/>
      <c r="C191" s="195"/>
      <c r="D191" s="195"/>
      <c r="E191" s="195"/>
      <c r="F191" s="195"/>
      <c r="G191" s="195"/>
      <c r="H191" s="195"/>
      <c r="I191" s="195"/>
    </row>
    <row r="192" spans="1:9" ht="16.5" customHeight="1">
      <c r="A192" s="195"/>
      <c r="B192" s="195"/>
      <c r="C192" s="195"/>
      <c r="D192" s="195"/>
      <c r="E192" s="195"/>
      <c r="F192" s="195"/>
      <c r="G192" s="195"/>
      <c r="H192" s="195"/>
      <c r="I192" s="195"/>
    </row>
    <row r="193" spans="1:9" ht="16.5" customHeight="1">
      <c r="A193" s="195"/>
      <c r="B193" s="195"/>
      <c r="C193" s="195"/>
      <c r="D193" s="195"/>
      <c r="E193" s="195"/>
      <c r="F193" s="195"/>
      <c r="G193" s="195"/>
      <c r="H193" s="195"/>
      <c r="I193" s="195"/>
    </row>
    <row r="194" spans="1:9" ht="16.5" customHeight="1">
      <c r="A194" s="195"/>
      <c r="B194" s="195"/>
      <c r="C194" s="195"/>
      <c r="D194" s="195"/>
      <c r="E194" s="195"/>
      <c r="F194" s="195"/>
      <c r="G194" s="195"/>
      <c r="H194" s="195"/>
      <c r="I194" s="195"/>
    </row>
    <row r="195" spans="1:9" ht="16.5" customHeight="1">
      <c r="A195" s="195"/>
      <c r="B195" s="195"/>
      <c r="C195" s="195"/>
      <c r="D195" s="195"/>
      <c r="E195" s="195"/>
      <c r="F195" s="195"/>
      <c r="G195" s="195"/>
      <c r="H195" s="195"/>
      <c r="I195" s="195"/>
    </row>
    <row r="196" spans="1:9" ht="16.5" customHeight="1">
      <c r="A196" s="195"/>
      <c r="B196" s="195"/>
      <c r="C196" s="195"/>
      <c r="D196" s="195"/>
      <c r="E196" s="195"/>
      <c r="F196" s="195"/>
      <c r="G196" s="195"/>
      <c r="H196" s="195"/>
    </row>
    <row r="197" spans="1:9" ht="16.5" customHeight="1"/>
    <row r="198" spans="1:9" ht="16.5" customHeight="1"/>
    <row r="199" spans="1:9" ht="16.5" customHeight="1"/>
    <row r="200" spans="1:9" ht="16.5" customHeight="1"/>
    <row r="201" spans="1:9" ht="16.5" customHeight="1"/>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sheetData>
  <mergeCells count="6">
    <mergeCell ref="A11:I14"/>
    <mergeCell ref="A16:I33"/>
    <mergeCell ref="A35:I47"/>
    <mergeCell ref="A49:I71"/>
    <mergeCell ref="A1:I1"/>
    <mergeCell ref="A4:I9"/>
  </mergeCells>
  <pageMargins left="1.17" right="0.7" top="0.56000000000000005"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24"/>
  <sheetViews>
    <sheetView zoomScaleNormal="100" workbookViewId="0">
      <selection activeCell="D17" sqref="D17:H21"/>
    </sheetView>
  </sheetViews>
  <sheetFormatPr defaultRowHeight="12.75"/>
  <cols>
    <col min="1" max="1" width="4.28515625" customWidth="1"/>
    <col min="2" max="2" width="32.7109375" customWidth="1"/>
    <col min="3" max="3" width="8.28515625" customWidth="1"/>
    <col min="4" max="5" width="14" bestFit="1" customWidth="1"/>
    <col min="6" max="6" width="6.5703125" customWidth="1"/>
    <col min="7" max="7" width="14.140625" customWidth="1"/>
    <col min="8" max="8" width="8.7109375" customWidth="1"/>
  </cols>
  <sheetData>
    <row r="1" spans="1:10" ht="37.9" customHeight="1">
      <c r="A1" s="172" t="s">
        <v>34</v>
      </c>
      <c r="B1" s="172"/>
      <c r="C1" s="172"/>
      <c r="D1" s="172"/>
      <c r="E1" s="172"/>
      <c r="F1" s="172"/>
      <c r="G1" s="172"/>
      <c r="H1" s="172"/>
      <c r="J1" t="s">
        <v>33</v>
      </c>
    </row>
    <row r="2" spans="1:10" ht="28.5" customHeight="1">
      <c r="A2" s="172" t="s">
        <v>176</v>
      </c>
      <c r="B2" s="172"/>
      <c r="C2" s="172"/>
      <c r="D2" s="172"/>
      <c r="E2" s="172"/>
      <c r="F2" s="172"/>
      <c r="G2" s="172"/>
      <c r="H2" s="172"/>
    </row>
    <row r="3" spans="1:10" ht="28.15" customHeight="1">
      <c r="A3" t="s">
        <v>32</v>
      </c>
      <c r="B3" s="47" t="s">
        <v>31</v>
      </c>
      <c r="C3" s="46"/>
      <c r="D3" s="46"/>
      <c r="E3" s="46"/>
      <c r="F3" s="45"/>
      <c r="G3" s="45"/>
      <c r="H3" s="45"/>
    </row>
    <row r="4" spans="1:10" ht="16.5" customHeight="1">
      <c r="A4" s="40"/>
      <c r="B4" s="44"/>
      <c r="C4" s="173" t="s">
        <v>30</v>
      </c>
      <c r="D4" s="175" t="s">
        <v>177</v>
      </c>
      <c r="E4" s="176"/>
      <c r="F4" s="177"/>
      <c r="G4" s="178" t="s">
        <v>178</v>
      </c>
      <c r="H4" s="173" t="s">
        <v>29</v>
      </c>
    </row>
    <row r="5" spans="1:10" ht="27" customHeight="1">
      <c r="A5" s="37" t="s">
        <v>28</v>
      </c>
      <c r="B5" s="43" t="s">
        <v>27</v>
      </c>
      <c r="C5" s="174"/>
      <c r="D5" s="10" t="s">
        <v>26</v>
      </c>
      <c r="E5" s="10" t="s">
        <v>25</v>
      </c>
      <c r="F5" s="42" t="s">
        <v>24</v>
      </c>
      <c r="G5" s="179"/>
      <c r="H5" s="174"/>
    </row>
    <row r="6" spans="1:10" ht="38.25" customHeight="1">
      <c r="A6" s="8">
        <v>1</v>
      </c>
      <c r="B6" s="41" t="s">
        <v>22</v>
      </c>
      <c r="C6" s="8" t="s">
        <v>4</v>
      </c>
      <c r="D6" s="27">
        <v>219726928</v>
      </c>
      <c r="E6" s="27">
        <v>164890302</v>
      </c>
      <c r="F6" s="24">
        <v>75</v>
      </c>
      <c r="G6" s="27">
        <v>120674951</v>
      </c>
      <c r="H6" s="4">
        <v>136.6</v>
      </c>
    </row>
    <row r="7" spans="1:10" hidden="1">
      <c r="A7" s="37"/>
      <c r="B7" s="39" t="s">
        <v>23</v>
      </c>
      <c r="C7" s="17"/>
      <c r="D7" s="38"/>
      <c r="E7" s="38"/>
      <c r="F7" s="32"/>
      <c r="G7" s="38"/>
      <c r="H7" s="32"/>
    </row>
    <row r="8" spans="1:10" ht="21.75" customHeight="1">
      <c r="A8" s="34">
        <v>2</v>
      </c>
      <c r="B8" s="33" t="s">
        <v>22</v>
      </c>
      <c r="C8" s="32"/>
      <c r="D8" s="180">
        <v>196628888</v>
      </c>
      <c r="E8" s="180">
        <v>146774268</v>
      </c>
      <c r="F8" s="182">
        <v>74.599999999999994</v>
      </c>
      <c r="G8" s="180">
        <v>131883105</v>
      </c>
      <c r="H8" s="184">
        <v>111.3</v>
      </c>
    </row>
    <row r="9" spans="1:10" ht="15" customHeight="1">
      <c r="A9" s="37"/>
      <c r="B9" s="16" t="s">
        <v>21</v>
      </c>
      <c r="C9" s="37" t="s">
        <v>13</v>
      </c>
      <c r="D9" s="181"/>
      <c r="E9" s="181"/>
      <c r="F9" s="183"/>
      <c r="G9" s="181"/>
      <c r="H9" s="185"/>
    </row>
    <row r="10" spans="1:10" ht="21.75" customHeight="1">
      <c r="A10" s="34">
        <v>3</v>
      </c>
      <c r="B10" s="33" t="s">
        <v>20</v>
      </c>
      <c r="C10" s="10" t="s">
        <v>19</v>
      </c>
      <c r="D10" s="139"/>
      <c r="E10" s="140">
        <v>2400</v>
      </c>
      <c r="F10" s="139"/>
      <c r="G10" s="140">
        <v>2275</v>
      </c>
      <c r="H10" s="141">
        <v>105.5</v>
      </c>
    </row>
    <row r="11" spans="1:10" ht="15">
      <c r="A11" s="37"/>
      <c r="B11" s="16" t="s">
        <v>18</v>
      </c>
      <c r="C11" s="37" t="s">
        <v>13</v>
      </c>
      <c r="D11" s="139"/>
      <c r="E11" s="140">
        <v>2250</v>
      </c>
      <c r="F11" s="139"/>
      <c r="G11" s="140">
        <v>2121</v>
      </c>
      <c r="H11" s="141">
        <v>106.1</v>
      </c>
    </row>
    <row r="12" spans="1:10" ht="25.15" customHeight="1">
      <c r="A12" s="10">
        <v>4</v>
      </c>
      <c r="B12" s="36" t="s">
        <v>17</v>
      </c>
      <c r="C12" s="8" t="s">
        <v>4</v>
      </c>
      <c r="D12" s="35"/>
      <c r="E12" s="11">
        <v>65233</v>
      </c>
      <c r="F12" s="35"/>
      <c r="G12" s="11">
        <v>62179.7</v>
      </c>
      <c r="H12" s="11">
        <v>104.9</v>
      </c>
    </row>
    <row r="13" spans="1:10" ht="29.25" customHeight="1">
      <c r="A13" s="34">
        <v>5</v>
      </c>
      <c r="B13" s="33" t="s">
        <v>16</v>
      </c>
      <c r="C13" s="170" t="s">
        <v>169</v>
      </c>
      <c r="D13" s="27"/>
      <c r="E13" s="27"/>
      <c r="F13" s="24"/>
      <c r="G13" s="27"/>
      <c r="H13" s="4"/>
    </row>
    <row r="14" spans="1:10" ht="19.149999999999999" customHeight="1">
      <c r="A14" s="32"/>
      <c r="B14" s="16" t="s">
        <v>15</v>
      </c>
      <c r="C14" s="171"/>
      <c r="D14" s="27">
        <v>36440</v>
      </c>
      <c r="E14" s="27">
        <v>36810</v>
      </c>
      <c r="F14" s="24">
        <v>101</v>
      </c>
      <c r="G14" s="27">
        <v>26229</v>
      </c>
      <c r="H14" s="4">
        <v>140.30000000000001</v>
      </c>
    </row>
    <row r="15" spans="1:10" ht="20.25" customHeight="1">
      <c r="A15" s="31"/>
      <c r="B15" s="30" t="s">
        <v>14</v>
      </c>
      <c r="C15" s="29" t="s">
        <v>170</v>
      </c>
      <c r="D15" s="27">
        <v>48578</v>
      </c>
      <c r="E15" s="27">
        <v>26238</v>
      </c>
      <c r="F15" s="24">
        <v>54</v>
      </c>
      <c r="G15" s="27">
        <v>34842</v>
      </c>
      <c r="H15" s="4">
        <v>75.3</v>
      </c>
    </row>
    <row r="16" spans="1:10" ht="19.899999999999999" customHeight="1">
      <c r="A16" s="28"/>
      <c r="B16" s="16" t="s">
        <v>12</v>
      </c>
      <c r="C16" s="17" t="s">
        <v>11</v>
      </c>
      <c r="D16" s="27">
        <v>5117</v>
      </c>
      <c r="E16" s="27">
        <v>3474</v>
      </c>
      <c r="F16" s="24">
        <v>67.900000000000006</v>
      </c>
      <c r="G16" s="27">
        <v>3391</v>
      </c>
      <c r="H16" s="4">
        <v>102.4</v>
      </c>
    </row>
    <row r="17" spans="1:8" ht="26.25" customHeight="1">
      <c r="A17" s="26">
        <v>6</v>
      </c>
      <c r="B17" s="9" t="s">
        <v>10</v>
      </c>
      <c r="C17" s="8" t="s">
        <v>4</v>
      </c>
      <c r="D17" s="25">
        <v>12000000</v>
      </c>
      <c r="E17" s="25">
        <v>25796618</v>
      </c>
      <c r="F17" s="24">
        <v>215</v>
      </c>
      <c r="G17" s="25">
        <v>25092788</v>
      </c>
      <c r="H17" s="22">
        <v>102.8</v>
      </c>
    </row>
    <row r="18" spans="1:8" ht="26.25" customHeight="1">
      <c r="A18" s="17">
        <v>7</v>
      </c>
      <c r="B18" s="16" t="s">
        <v>9</v>
      </c>
      <c r="C18" s="8" t="s">
        <v>4</v>
      </c>
      <c r="D18" s="23">
        <v>29734960</v>
      </c>
      <c r="E18" s="23">
        <v>9176968</v>
      </c>
      <c r="F18" s="24">
        <v>30.9</v>
      </c>
      <c r="G18" s="23">
        <v>10035170</v>
      </c>
      <c r="H18" s="22">
        <v>91.4</v>
      </c>
    </row>
    <row r="19" spans="1:8" ht="26.25" customHeight="1">
      <c r="A19" s="10">
        <v>8</v>
      </c>
      <c r="B19" s="21" t="s">
        <v>8</v>
      </c>
      <c r="C19" s="10" t="s">
        <v>7</v>
      </c>
      <c r="D19" s="20"/>
      <c r="E19" s="18">
        <v>17.100000000000001</v>
      </c>
      <c r="F19" s="19"/>
      <c r="G19" s="18">
        <v>2.2000000000000002</v>
      </c>
      <c r="H19" s="4">
        <v>777.3</v>
      </c>
    </row>
    <row r="20" spans="1:8" ht="24.75" customHeight="1">
      <c r="A20" s="17">
        <v>9</v>
      </c>
      <c r="B20" s="16" t="s">
        <v>6</v>
      </c>
      <c r="C20" s="8" t="s">
        <v>4</v>
      </c>
      <c r="D20" s="15"/>
      <c r="E20" s="14">
        <v>36280835</v>
      </c>
      <c r="F20" s="13"/>
      <c r="G20" s="12">
        <v>30704512</v>
      </c>
      <c r="H20" s="11">
        <v>118.2</v>
      </c>
    </row>
    <row r="21" spans="1:8" ht="28.15" customHeight="1">
      <c r="A21" s="10">
        <v>10</v>
      </c>
      <c r="B21" s="9" t="s">
        <v>5</v>
      </c>
      <c r="C21" s="10" t="s">
        <v>4</v>
      </c>
      <c r="D21" s="7"/>
      <c r="E21" s="6">
        <v>2519.5</v>
      </c>
      <c r="F21" s="6"/>
      <c r="G21" s="5">
        <v>2249.4</v>
      </c>
      <c r="H21" s="4">
        <v>112</v>
      </c>
    </row>
    <row r="22" spans="1:8" ht="21.75" customHeight="1">
      <c r="A22" s="1"/>
      <c r="B22" s="1"/>
      <c r="C22" s="1"/>
      <c r="D22" s="1"/>
      <c r="E22" s="1"/>
      <c r="F22" s="1"/>
      <c r="G22" s="1"/>
      <c r="H22" s="1"/>
    </row>
    <row r="23" spans="1:8" ht="27.75" customHeight="1">
      <c r="A23" s="1"/>
      <c r="B23" s="3" t="s">
        <v>3</v>
      </c>
      <c r="C23" s="2"/>
      <c r="D23" s="2"/>
      <c r="E23" s="2"/>
      <c r="F23" s="2" t="s">
        <v>2</v>
      </c>
      <c r="G23" s="2"/>
      <c r="H23" s="1"/>
    </row>
    <row r="24" spans="1:8" ht="25.5" customHeight="1">
      <c r="A24" s="1"/>
      <c r="B24" s="3" t="s">
        <v>1</v>
      </c>
      <c r="C24" s="2"/>
      <c r="D24" s="2"/>
      <c r="E24" s="2"/>
      <c r="F24" s="2" t="s">
        <v>0</v>
      </c>
      <c r="G24" s="2"/>
      <c r="H24" s="1"/>
    </row>
  </sheetData>
  <mergeCells count="12">
    <mergeCell ref="C13:C14"/>
    <mergeCell ref="A1:H1"/>
    <mergeCell ref="A2:H2"/>
    <mergeCell ref="C4:C5"/>
    <mergeCell ref="D4:F4"/>
    <mergeCell ref="G4:G5"/>
    <mergeCell ref="H4:H5"/>
    <mergeCell ref="D8:D9"/>
    <mergeCell ref="E8:E9"/>
    <mergeCell ref="F8:F9"/>
    <mergeCell ref="G8:G9"/>
    <mergeCell ref="H8:H9"/>
  </mergeCells>
  <pageMargins left="0.68" right="0.24" top="1" bottom="0.48" header="1.26" footer="0.5"/>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0"/>
  <sheetViews>
    <sheetView workbookViewId="0">
      <selection activeCell="N31" sqref="N31"/>
    </sheetView>
  </sheetViews>
  <sheetFormatPr defaultRowHeight="12.75"/>
  <cols>
    <col min="1" max="5" width="9.140625" style="194"/>
    <col min="6" max="6" width="6.7109375" style="194" customWidth="1"/>
    <col min="7" max="7" width="9.140625" style="194"/>
    <col min="8" max="8" width="18.5703125" style="194" bestFit="1" customWidth="1"/>
    <col min="9" max="9" width="10.42578125" style="194" customWidth="1"/>
  </cols>
  <sheetData>
    <row r="1" spans="1:11" ht="65.25" customHeight="1">
      <c r="A1" s="198" t="s">
        <v>196</v>
      </c>
      <c r="B1" s="199"/>
      <c r="C1" s="199"/>
      <c r="D1" s="199"/>
      <c r="E1" s="199"/>
      <c r="F1" s="199"/>
      <c r="G1" s="199"/>
      <c r="H1" s="199"/>
      <c r="I1" s="199"/>
    </row>
    <row r="2" spans="1:11" ht="25.5" customHeight="1">
      <c r="A2" s="200" t="s">
        <v>40</v>
      </c>
      <c r="B2" s="200"/>
      <c r="C2" s="200"/>
      <c r="D2" s="200"/>
      <c r="E2" s="200"/>
      <c r="F2" s="200"/>
      <c r="G2" s="200"/>
      <c r="H2" s="200"/>
      <c r="I2" s="200"/>
    </row>
    <row r="3" spans="1:11" ht="19.5" customHeight="1">
      <c r="A3" s="201" t="s">
        <v>197</v>
      </c>
      <c r="B3" s="202"/>
      <c r="C3" s="202"/>
      <c r="D3" s="202"/>
      <c r="E3" s="202"/>
      <c r="F3" s="202"/>
      <c r="G3" s="202"/>
      <c r="H3" s="202"/>
      <c r="I3" s="202"/>
    </row>
    <row r="4" spans="1:11" ht="21" customHeight="1">
      <c r="A4" s="202"/>
      <c r="B4" s="202"/>
      <c r="C4" s="202"/>
      <c r="D4" s="202"/>
      <c r="E4" s="202"/>
      <c r="F4" s="202"/>
      <c r="G4" s="202"/>
      <c r="H4" s="202"/>
      <c r="I4" s="202"/>
    </row>
    <row r="5" spans="1:11" ht="21" customHeight="1">
      <c r="A5" s="202"/>
      <c r="B5" s="202"/>
      <c r="C5" s="202"/>
      <c r="D5" s="202"/>
      <c r="E5" s="202"/>
      <c r="F5" s="202"/>
      <c r="G5" s="202"/>
      <c r="H5" s="202"/>
      <c r="I5" s="202"/>
    </row>
    <row r="6" spans="1:11" ht="21" customHeight="1">
      <c r="A6" s="202"/>
      <c r="B6" s="202"/>
      <c r="C6" s="202"/>
      <c r="D6" s="202"/>
      <c r="E6" s="202"/>
      <c r="F6" s="202"/>
      <c r="G6" s="202"/>
      <c r="H6" s="202"/>
      <c r="I6" s="202"/>
    </row>
    <row r="7" spans="1:11" ht="21" customHeight="1">
      <c r="A7" s="202"/>
      <c r="B7" s="202"/>
      <c r="C7" s="202"/>
      <c r="D7" s="202"/>
      <c r="E7" s="202"/>
      <c r="F7" s="202"/>
      <c r="G7" s="202"/>
      <c r="H7" s="202"/>
      <c r="I7" s="202"/>
    </row>
    <row r="8" spans="1:11" ht="21" customHeight="1">
      <c r="A8" s="202"/>
      <c r="B8" s="202"/>
      <c r="C8" s="202"/>
      <c r="D8" s="202"/>
      <c r="E8" s="202"/>
      <c r="F8" s="202"/>
      <c r="G8" s="202"/>
      <c r="H8" s="202"/>
      <c r="I8" s="202"/>
    </row>
    <row r="9" spans="1:11" ht="18" customHeight="1">
      <c r="A9" s="203" t="s">
        <v>39</v>
      </c>
      <c r="B9" s="203"/>
      <c r="C9" s="203"/>
      <c r="D9" s="203"/>
      <c r="E9" s="203"/>
      <c r="F9" s="203"/>
      <c r="G9" s="203"/>
      <c r="H9" s="203"/>
      <c r="I9" s="204"/>
    </row>
    <row r="10" spans="1:11" ht="21" customHeight="1">
      <c r="A10" s="205" t="s">
        <v>198</v>
      </c>
      <c r="B10" s="206"/>
      <c r="C10" s="206"/>
      <c r="D10" s="206"/>
      <c r="E10" s="206"/>
      <c r="F10" s="206"/>
      <c r="G10" s="206"/>
      <c r="H10" s="206"/>
      <c r="I10" s="206"/>
    </row>
    <row r="11" spans="1:11" ht="21" customHeight="1">
      <c r="A11" s="206"/>
      <c r="B11" s="206"/>
      <c r="C11" s="206"/>
      <c r="D11" s="206"/>
      <c r="E11" s="206"/>
      <c r="F11" s="206"/>
      <c r="G11" s="206"/>
      <c r="H11" s="206"/>
      <c r="I11" s="206"/>
    </row>
    <row r="12" spans="1:11" ht="21" customHeight="1">
      <c r="A12" s="206"/>
      <c r="B12" s="206"/>
      <c r="C12" s="206"/>
      <c r="D12" s="206"/>
      <c r="E12" s="206"/>
      <c r="F12" s="206"/>
      <c r="G12" s="206"/>
      <c r="H12" s="206"/>
      <c r="I12" s="206"/>
    </row>
    <row r="13" spans="1:11" ht="21" customHeight="1">
      <c r="A13" s="206"/>
      <c r="B13" s="206"/>
      <c r="C13" s="206"/>
      <c r="D13" s="206"/>
      <c r="E13" s="206"/>
      <c r="F13" s="206"/>
      <c r="G13" s="206"/>
      <c r="H13" s="206"/>
      <c r="I13" s="206"/>
    </row>
    <row r="14" spans="1:11" ht="21" customHeight="1">
      <c r="A14" s="206"/>
      <c r="B14" s="206"/>
      <c r="C14" s="206"/>
      <c r="D14" s="206"/>
      <c r="E14" s="206"/>
      <c r="F14" s="206"/>
      <c r="G14" s="206"/>
      <c r="H14" s="206"/>
      <c r="I14" s="206"/>
    </row>
    <row r="15" spans="1:11" ht="27.75" customHeight="1">
      <c r="A15" s="207" t="s">
        <v>166</v>
      </c>
      <c r="B15" s="207"/>
      <c r="C15" s="207"/>
      <c r="D15" s="207"/>
      <c r="E15" s="207"/>
      <c r="F15" s="207"/>
      <c r="G15" s="207"/>
      <c r="H15" s="207"/>
      <c r="I15" s="207"/>
    </row>
    <row r="16" spans="1:11" ht="27.75" customHeight="1">
      <c r="A16" s="207" t="s">
        <v>167</v>
      </c>
      <c r="B16" s="207"/>
      <c r="C16" s="207"/>
      <c r="D16" s="207"/>
      <c r="E16" s="207"/>
      <c r="F16" s="207"/>
      <c r="G16" s="207"/>
      <c r="H16" s="207"/>
      <c r="I16" s="207"/>
      <c r="K16" s="48"/>
    </row>
    <row r="17" spans="1:11" ht="40.5" customHeight="1">
      <c r="A17" s="208" t="s">
        <v>199</v>
      </c>
      <c r="B17" s="209"/>
      <c r="C17" s="209"/>
      <c r="D17" s="209"/>
      <c r="E17" s="209"/>
      <c r="F17" s="209"/>
      <c r="G17" s="209"/>
      <c r="H17" s="209"/>
      <c r="I17" s="209"/>
      <c r="J17" s="48"/>
      <c r="K17" s="48"/>
    </row>
    <row r="18" spans="1:11" ht="27.75" customHeight="1">
      <c r="A18" s="209"/>
      <c r="B18" s="209"/>
      <c r="C18" s="209"/>
      <c r="D18" s="209"/>
      <c r="E18" s="209"/>
      <c r="F18" s="209"/>
      <c r="G18" s="209"/>
      <c r="H18" s="209"/>
      <c r="I18" s="209"/>
      <c r="J18" s="48"/>
      <c r="K18" s="48"/>
    </row>
    <row r="19" spans="1:11" ht="25.5" customHeight="1">
      <c r="A19" s="210" t="s">
        <v>200</v>
      </c>
      <c r="B19" s="210"/>
      <c r="C19" s="210"/>
      <c r="D19" s="210"/>
      <c r="E19" s="210"/>
      <c r="F19" s="210"/>
      <c r="G19" s="210"/>
      <c r="H19" s="210"/>
      <c r="I19" s="210"/>
    </row>
    <row r="20" spans="1:11" ht="39.6" customHeight="1">
      <c r="A20" s="211" t="s">
        <v>201</v>
      </c>
      <c r="B20" s="211"/>
      <c r="C20" s="211"/>
      <c r="D20" s="211"/>
      <c r="E20" s="211"/>
      <c r="F20" s="211"/>
      <c r="G20" s="211"/>
      <c r="H20" s="211"/>
      <c r="I20" s="211"/>
    </row>
    <row r="21" spans="1:11" ht="20.25" customHeight="1">
      <c r="A21" s="212" t="s">
        <v>202</v>
      </c>
      <c r="B21" s="212"/>
      <c r="C21" s="212"/>
      <c r="D21" s="212"/>
      <c r="E21" s="212"/>
      <c r="F21" s="212"/>
      <c r="G21" s="212"/>
      <c r="H21" s="212"/>
      <c r="I21" s="212"/>
    </row>
    <row r="22" spans="1:11" ht="21" customHeight="1">
      <c r="A22" s="212" t="s">
        <v>203</v>
      </c>
      <c r="B22" s="212"/>
      <c r="C22" s="212"/>
      <c r="D22" s="212"/>
      <c r="E22" s="212"/>
      <c r="F22" s="212"/>
      <c r="G22" s="212"/>
      <c r="H22" s="212"/>
      <c r="I22" s="212"/>
    </row>
    <row r="23" spans="1:11" s="48" customFormat="1" ht="25.5" customHeight="1">
      <c r="A23" s="212" t="s">
        <v>206</v>
      </c>
      <c r="B23" s="212"/>
      <c r="C23" s="212"/>
      <c r="D23" s="212"/>
      <c r="E23" s="212"/>
      <c r="F23" s="212"/>
      <c r="G23" s="212"/>
      <c r="H23" s="212"/>
      <c r="I23" s="212"/>
    </row>
    <row r="24" spans="1:11" ht="25.5" customHeight="1">
      <c r="A24" s="212" t="s">
        <v>207</v>
      </c>
      <c r="B24" s="212"/>
      <c r="C24" s="212"/>
      <c r="D24" s="212"/>
      <c r="E24" s="212"/>
      <c r="F24" s="212"/>
      <c r="G24" s="212"/>
      <c r="H24" s="212"/>
      <c r="I24" s="212"/>
    </row>
    <row r="25" spans="1:11" ht="25.5" customHeight="1">
      <c r="A25" s="212" t="s">
        <v>38</v>
      </c>
      <c r="B25" s="213"/>
      <c r="C25" s="213"/>
      <c r="D25" s="213"/>
      <c r="E25" s="213"/>
      <c r="F25" s="213"/>
      <c r="G25" s="214"/>
      <c r="H25" s="215"/>
      <c r="I25" s="213"/>
    </row>
    <row r="26" spans="1:11" ht="25.5" customHeight="1">
      <c r="A26" s="210" t="s">
        <v>204</v>
      </c>
      <c r="B26" s="210"/>
      <c r="C26" s="210"/>
      <c r="D26" s="210"/>
      <c r="E26" s="210"/>
      <c r="F26" s="210"/>
      <c r="G26" s="210"/>
      <c r="H26" s="210"/>
      <c r="I26" s="210"/>
    </row>
    <row r="27" spans="1:11" ht="0.75" customHeight="1">
      <c r="A27" s="213" t="s">
        <v>37</v>
      </c>
      <c r="B27" s="213"/>
      <c r="C27" s="213"/>
      <c r="D27" s="213"/>
      <c r="E27" s="213"/>
      <c r="F27" s="213"/>
      <c r="G27" s="214" t="s">
        <v>36</v>
      </c>
      <c r="H27" s="216">
        <v>0.98099999999999998</v>
      </c>
      <c r="I27" s="213"/>
    </row>
    <row r="28" spans="1:11" ht="25.5" customHeight="1">
      <c r="A28" s="217" t="s">
        <v>205</v>
      </c>
      <c r="B28" s="217"/>
      <c r="C28" s="217"/>
      <c r="D28" s="217"/>
      <c r="E28" s="217"/>
      <c r="F28" s="217"/>
      <c r="G28" s="217"/>
      <c r="H28" s="217"/>
      <c r="I28" s="217"/>
    </row>
    <row r="29" spans="1:11" ht="33.75" customHeight="1">
      <c r="A29" s="218" t="s">
        <v>208</v>
      </c>
      <c r="B29" s="218"/>
      <c r="C29" s="218"/>
      <c r="D29" s="218"/>
      <c r="E29" s="218"/>
      <c r="F29" s="218"/>
      <c r="G29" s="218"/>
      <c r="H29" s="218"/>
      <c r="I29" s="218"/>
    </row>
    <row r="30" spans="1:11" ht="24.75" customHeight="1">
      <c r="A30" s="219" t="s">
        <v>35</v>
      </c>
      <c r="B30" s="219"/>
      <c r="C30" s="219"/>
      <c r="D30" s="219"/>
      <c r="E30" s="219"/>
      <c r="F30" s="219"/>
      <c r="G30" s="219"/>
      <c r="H30" s="219"/>
      <c r="I30" s="219"/>
    </row>
  </sheetData>
  <mergeCells count="9">
    <mergeCell ref="A29:I29"/>
    <mergeCell ref="A2:I2"/>
    <mergeCell ref="A19:I19"/>
    <mergeCell ref="A20:I20"/>
    <mergeCell ref="A26:I26"/>
    <mergeCell ref="A1:I1"/>
    <mergeCell ref="A3:I8"/>
    <mergeCell ref="A10:I14"/>
    <mergeCell ref="A17:I18"/>
  </mergeCells>
  <pageMargins left="0.89" right="0.2" top="0.54" bottom="0.25" header="0.28999999999999998" footer="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3:E35"/>
  <sheetViews>
    <sheetView topLeftCell="A14" zoomScaleNormal="100" workbookViewId="0">
      <selection activeCell="B10" sqref="B10:D27"/>
    </sheetView>
  </sheetViews>
  <sheetFormatPr defaultColWidth="8.85546875" defaultRowHeight="12.75"/>
  <cols>
    <col min="1" max="1" width="39.7109375" style="48" customWidth="1"/>
    <col min="2" max="2" width="13.140625" style="48" customWidth="1"/>
    <col min="3" max="3" width="13.5703125" style="71" customWidth="1"/>
    <col min="4" max="4" width="13.7109375" style="71" customWidth="1"/>
    <col min="5" max="16384" width="8.85546875" style="48"/>
  </cols>
  <sheetData>
    <row r="3" spans="1:5" ht="35.25" customHeight="1">
      <c r="A3" s="144" t="s">
        <v>87</v>
      </c>
      <c r="B3" s="144"/>
      <c r="C3" s="144"/>
      <c r="D3" s="144"/>
    </row>
    <row r="4" spans="1:5" ht="19.5" customHeight="1">
      <c r="A4" s="144" t="s">
        <v>179</v>
      </c>
      <c r="B4" s="144"/>
      <c r="C4" s="144"/>
      <c r="D4" s="144"/>
    </row>
    <row r="5" spans="1:5" ht="12.75" customHeight="1">
      <c r="A5" s="158"/>
      <c r="B5" s="158"/>
      <c r="C5" s="158"/>
      <c r="D5" s="158"/>
    </row>
    <row r="6" spans="1:5" ht="10.5" customHeight="1">
      <c r="A6" s="90"/>
      <c r="B6" s="90"/>
      <c r="C6" s="90"/>
      <c r="D6" s="90" t="s">
        <v>59</v>
      </c>
      <c r="E6" s="89"/>
    </row>
    <row r="7" spans="1:5" ht="10.5" customHeight="1">
      <c r="A7" s="88"/>
      <c r="B7" s="88"/>
      <c r="C7" s="88"/>
      <c r="D7" s="88"/>
    </row>
    <row r="8" spans="1:5" ht="15.75" customHeight="1">
      <c r="A8" s="159" t="s">
        <v>86</v>
      </c>
      <c r="B8" s="159" t="s">
        <v>180</v>
      </c>
      <c r="C8" s="160" t="s">
        <v>181</v>
      </c>
      <c r="D8" s="161"/>
    </row>
    <row r="9" spans="1:5" ht="18.75" customHeight="1">
      <c r="A9" s="149"/>
      <c r="B9" s="149"/>
      <c r="C9" s="87" t="s">
        <v>26</v>
      </c>
      <c r="D9" s="87" t="s">
        <v>25</v>
      </c>
    </row>
    <row r="10" spans="1:5" ht="23.25" customHeight="1">
      <c r="A10" s="86" t="s">
        <v>85</v>
      </c>
      <c r="B10" s="77">
        <v>496464.83500000002</v>
      </c>
      <c r="C10" s="77">
        <v>220193.728</v>
      </c>
      <c r="D10" s="85">
        <v>131223.32</v>
      </c>
    </row>
    <row r="11" spans="1:5" ht="24" customHeight="1">
      <c r="A11" s="78" t="s">
        <v>84</v>
      </c>
      <c r="B11" s="77">
        <v>327506.26810296322</v>
      </c>
      <c r="C11" s="77">
        <v>151217.68799999999</v>
      </c>
      <c r="D11" s="76">
        <v>89883.911999999997</v>
      </c>
    </row>
    <row r="12" spans="1:5" ht="24" customHeight="1">
      <c r="A12" s="78" t="s">
        <v>83</v>
      </c>
      <c r="B12" s="77">
        <f>B10-B11</f>
        <v>168958.5668970368</v>
      </c>
      <c r="C12" s="77">
        <f>+C10-C11</f>
        <v>68976.040000000008</v>
      </c>
      <c r="D12" s="76">
        <f>D10-D11</f>
        <v>41339.40800000001</v>
      </c>
    </row>
    <row r="13" spans="1:5" ht="24" customHeight="1">
      <c r="A13" s="78" t="s">
        <v>82</v>
      </c>
      <c r="B13" s="77">
        <f>B14+B15+B16</f>
        <v>54820.093254933236</v>
      </c>
      <c r="C13" s="77">
        <f>C14+C15+C16</f>
        <v>26070.269</v>
      </c>
      <c r="D13" s="80">
        <f>D14+D15+D16</f>
        <v>25052.733999999997</v>
      </c>
    </row>
    <row r="14" spans="1:5" ht="24" customHeight="1">
      <c r="A14" s="78" t="s">
        <v>81</v>
      </c>
      <c r="B14" s="77">
        <v>12084.909430666665</v>
      </c>
      <c r="C14" s="77">
        <v>6042.4549999999999</v>
      </c>
      <c r="D14" s="80">
        <v>5222.8159999999998</v>
      </c>
    </row>
    <row r="15" spans="1:5" ht="24" customHeight="1">
      <c r="A15" s="78" t="s">
        <v>80</v>
      </c>
      <c r="B15" s="77">
        <v>14536.203623359896</v>
      </c>
      <c r="C15" s="77">
        <v>7212.0240000000003</v>
      </c>
      <c r="D15" s="80">
        <v>8538.1749999999993</v>
      </c>
    </row>
    <row r="16" spans="1:5" ht="24" customHeight="1">
      <c r="A16" s="78" t="s">
        <v>79</v>
      </c>
      <c r="B16" s="77">
        <v>28198.980200906677</v>
      </c>
      <c r="C16" s="77">
        <v>12815.79</v>
      </c>
      <c r="D16" s="80">
        <v>11291.743</v>
      </c>
    </row>
    <row r="17" spans="1:5" ht="24" customHeight="1">
      <c r="A17" s="78" t="s">
        <v>78</v>
      </c>
      <c r="B17" s="77">
        <v>1871.0696</v>
      </c>
      <c r="C17" s="84">
        <v>935.53499999999997</v>
      </c>
      <c r="D17" s="84">
        <v>1441.662</v>
      </c>
    </row>
    <row r="18" spans="1:5" ht="26.25" customHeight="1">
      <c r="A18" s="78" t="s">
        <v>77</v>
      </c>
      <c r="B18" s="80">
        <f>B12-B13+B17</f>
        <v>116009.54324210357</v>
      </c>
      <c r="C18" s="77">
        <f>C12-C13+C17</f>
        <v>43841.306000000011</v>
      </c>
      <c r="D18" s="76">
        <f>D12-D13+D17</f>
        <v>17728.336000000014</v>
      </c>
    </row>
    <row r="19" spans="1:5" ht="30" customHeight="1">
      <c r="A19" s="78" t="s">
        <v>76</v>
      </c>
      <c r="B19" s="83">
        <f>B20+B21-B22</f>
        <v>-20492.3</v>
      </c>
      <c r="C19" s="77">
        <f>C20+C21-C22</f>
        <v>-8859</v>
      </c>
      <c r="D19" s="83">
        <f>D20+D21-D22</f>
        <v>-6522.0850000000064</v>
      </c>
    </row>
    <row r="20" spans="1:5" ht="24.75" customHeight="1">
      <c r="A20" s="78" t="s">
        <v>75</v>
      </c>
      <c r="B20" s="77">
        <v>0</v>
      </c>
      <c r="C20" s="77">
        <v>0</v>
      </c>
      <c r="D20" s="80"/>
    </row>
    <row r="21" spans="1:5" ht="24.75" customHeight="1">
      <c r="A21" s="78" t="s">
        <v>74</v>
      </c>
      <c r="B21" s="77">
        <v>0</v>
      </c>
      <c r="C21" s="77">
        <v>0</v>
      </c>
      <c r="D21" s="80">
        <v>71715.679999999993</v>
      </c>
    </row>
    <row r="22" spans="1:5" ht="24.75" customHeight="1">
      <c r="A22" s="78" t="s">
        <v>73</v>
      </c>
      <c r="B22" s="77">
        <v>20492.3</v>
      </c>
      <c r="C22" s="77">
        <v>8859</v>
      </c>
      <c r="D22" s="80">
        <v>78237.764999999999</v>
      </c>
    </row>
    <row r="23" spans="1:5" ht="17.25" customHeight="1">
      <c r="A23" s="78" t="s">
        <v>72</v>
      </c>
      <c r="B23" s="80">
        <f>B18+B19</f>
        <v>95517.243242103563</v>
      </c>
      <c r="C23" s="77">
        <f>C18+C19</f>
        <v>34982.306000000011</v>
      </c>
      <c r="D23" s="80">
        <f>D18+D19</f>
        <v>11206.251000000007</v>
      </c>
    </row>
    <row r="24" spans="1:5" ht="39.6" customHeight="1">
      <c r="A24" s="79" t="s">
        <v>71</v>
      </c>
      <c r="B24" s="77">
        <v>0</v>
      </c>
      <c r="C24" s="142"/>
      <c r="D24" s="142">
        <v>2322.3055300000001</v>
      </c>
    </row>
    <row r="25" spans="1:5" ht="24" customHeight="1">
      <c r="A25" s="82" t="s">
        <v>70</v>
      </c>
      <c r="B25" s="77">
        <f>B23+B24</f>
        <v>95517.243242103563</v>
      </c>
      <c r="C25" s="80">
        <f>C23+C24</f>
        <v>34982.306000000011</v>
      </c>
      <c r="D25" s="80">
        <f>D23+D24</f>
        <v>13528.556530000007</v>
      </c>
      <c r="E25" s="81"/>
    </row>
    <row r="26" spans="1:5" ht="25.5" customHeight="1">
      <c r="A26" s="78" t="s">
        <v>69</v>
      </c>
      <c r="B26" s="76">
        <f>B25*15%</f>
        <v>14327.586486315535</v>
      </c>
      <c r="C26" s="77">
        <f>C25*15%</f>
        <v>5247.3459000000012</v>
      </c>
      <c r="D26" s="76">
        <f>D25*15%</f>
        <v>2029.283479500001</v>
      </c>
    </row>
    <row r="27" spans="1:5" ht="29.25" customHeight="1">
      <c r="A27" s="78" t="s">
        <v>67</v>
      </c>
      <c r="B27" s="80">
        <f>B23-B26</f>
        <v>81189.656755788033</v>
      </c>
      <c r="C27" s="77">
        <f>C23-C26</f>
        <v>29734.960100000011</v>
      </c>
      <c r="D27" s="77">
        <f>D23-D26</f>
        <v>9176.9675205000058</v>
      </c>
    </row>
    <row r="28" spans="1:5" hidden="1"/>
    <row r="29" spans="1:5" hidden="1">
      <c r="A29" s="75"/>
      <c r="B29" s="75"/>
      <c r="C29" s="74"/>
      <c r="D29" s="74"/>
    </row>
    <row r="30" spans="1:5">
      <c r="B30" s="71"/>
    </row>
    <row r="33" spans="1:4">
      <c r="A33" s="72" t="s">
        <v>66</v>
      </c>
      <c r="B33" s="73"/>
      <c r="C33" s="48"/>
      <c r="D33" s="48"/>
    </row>
    <row r="34" spans="1:4" ht="18" customHeight="1">
      <c r="A34" s="72" t="s">
        <v>65</v>
      </c>
      <c r="B34" s="72"/>
      <c r="C34" s="48"/>
      <c r="D34" s="48"/>
    </row>
    <row r="35" spans="1:4" ht="18.75" customHeight="1">
      <c r="A35" s="72" t="s">
        <v>64</v>
      </c>
      <c r="B35" s="72"/>
      <c r="C35" s="48"/>
      <c r="D35" s="48"/>
    </row>
  </sheetData>
  <mergeCells count="6">
    <mergeCell ref="A3:D3"/>
    <mergeCell ref="A4:D4"/>
    <mergeCell ref="A5:D5"/>
    <mergeCell ref="A8:A9"/>
    <mergeCell ref="B8:B9"/>
    <mergeCell ref="C8:D8"/>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5.xml><?xml version="1.0" encoding="utf-8"?>
<worksheet xmlns="http://schemas.openxmlformats.org/spreadsheetml/2006/main" xmlns:r="http://schemas.openxmlformats.org/officeDocument/2006/relationships">
  <dimension ref="A2:D51"/>
  <sheetViews>
    <sheetView topLeftCell="A28" zoomScaleNormal="100" workbookViewId="0">
      <selection activeCell="B28" sqref="B28:C46"/>
    </sheetView>
  </sheetViews>
  <sheetFormatPr defaultRowHeight="12.75"/>
  <cols>
    <col min="1" max="1" width="49.5703125" style="48" customWidth="1"/>
    <col min="2" max="2" width="19.85546875" style="48" customWidth="1"/>
    <col min="3" max="3" width="21.28515625" style="48" customWidth="1"/>
    <col min="4" max="16384" width="9.140625" style="48"/>
  </cols>
  <sheetData>
    <row r="2" spans="1:3" ht="16.5">
      <c r="A2" s="155" t="s">
        <v>182</v>
      </c>
      <c r="B2" s="155"/>
      <c r="C2" s="155"/>
    </row>
    <row r="3" spans="1:3" ht="16.5">
      <c r="A3" s="155"/>
      <c r="B3" s="155"/>
      <c r="C3" s="155"/>
    </row>
    <row r="4" spans="1:3" ht="16.149999999999999" customHeight="1">
      <c r="A4" s="108" t="s">
        <v>125</v>
      </c>
      <c r="B4" s="156" t="s">
        <v>183</v>
      </c>
      <c r="C4" s="157"/>
    </row>
    <row r="5" spans="1:3" ht="13.15" customHeight="1">
      <c r="A5" s="107"/>
      <c r="B5" s="106" t="s">
        <v>124</v>
      </c>
      <c r="C5" s="105" t="s">
        <v>25</v>
      </c>
    </row>
    <row r="6" spans="1:3" ht="16.149999999999999" customHeight="1">
      <c r="A6" s="104" t="s">
        <v>123</v>
      </c>
      <c r="B6" s="99">
        <f>B7+B15+B29</f>
        <v>13573321.685000001</v>
      </c>
      <c r="C6" s="99">
        <f>C7+C15+C29</f>
        <v>25302261.771600001</v>
      </c>
    </row>
    <row r="7" spans="1:3" ht="19.149999999999999" customHeight="1">
      <c r="A7" s="100" t="s">
        <v>122</v>
      </c>
      <c r="B7" s="99">
        <f>SUM(B8:B14)</f>
        <v>6042454.676</v>
      </c>
      <c r="C7" s="99">
        <f>SUM(C8:C14)</f>
        <v>5222816.2155999998</v>
      </c>
    </row>
    <row r="8" spans="1:3" ht="24" customHeight="1">
      <c r="A8" s="102" t="s">
        <v>116</v>
      </c>
      <c r="B8" s="97">
        <v>2538075.4</v>
      </c>
      <c r="C8" s="97">
        <v>2241295.88</v>
      </c>
    </row>
    <row r="9" spans="1:3" ht="15.75" customHeight="1">
      <c r="A9" s="102" t="s">
        <v>121</v>
      </c>
      <c r="B9" s="97">
        <f>B8*12%</f>
        <v>304569.04799999995</v>
      </c>
      <c r="C9" s="97">
        <f>C8*12%</f>
        <v>268955.50559999997</v>
      </c>
    </row>
    <row r="10" spans="1:3" ht="15.75" customHeight="1">
      <c r="A10" s="102" t="s">
        <v>113</v>
      </c>
      <c r="B10" s="97">
        <v>69562.752999999997</v>
      </c>
      <c r="C10" s="97">
        <v>73253.19</v>
      </c>
    </row>
    <row r="11" spans="1:3" ht="15.75" customHeight="1">
      <c r="A11" s="102" t="s">
        <v>120</v>
      </c>
      <c r="B11" s="97">
        <v>624606.66399999999</v>
      </c>
      <c r="C11" s="97">
        <v>708649.13</v>
      </c>
    </row>
    <row r="12" spans="1:3" ht="15.75" customHeight="1">
      <c r="A12" s="102" t="s">
        <v>119</v>
      </c>
      <c r="B12" s="97">
        <v>588547.1</v>
      </c>
      <c r="C12" s="97">
        <v>330684.73</v>
      </c>
    </row>
    <row r="13" spans="1:3" ht="15.75" customHeight="1">
      <c r="A13" s="102" t="s">
        <v>107</v>
      </c>
      <c r="B13" s="97">
        <v>1703768.7109999999</v>
      </c>
      <c r="C13" s="97">
        <v>1516633.09</v>
      </c>
    </row>
    <row r="14" spans="1:3" ht="15.75" customHeight="1">
      <c r="A14" s="102" t="s">
        <v>118</v>
      </c>
      <c r="B14" s="97">
        <v>213325</v>
      </c>
      <c r="C14" s="97">
        <v>83344.69</v>
      </c>
    </row>
    <row r="15" spans="1:3" ht="22.5" customHeight="1">
      <c r="A15" s="100" t="s">
        <v>117</v>
      </c>
      <c r="B15" s="103">
        <f>SUM(B16:B27)</f>
        <v>7212024.5090000005</v>
      </c>
      <c r="C15" s="99">
        <f>SUM(C16:C28)</f>
        <v>19829917.556000002</v>
      </c>
    </row>
    <row r="16" spans="1:3" ht="15.75" customHeight="1">
      <c r="A16" s="102" t="s">
        <v>116</v>
      </c>
      <c r="B16" s="101">
        <v>3896139.5</v>
      </c>
      <c r="C16" s="97">
        <v>3617648.4</v>
      </c>
    </row>
    <row r="17" spans="1:3" ht="15.75" customHeight="1">
      <c r="A17" s="102" t="s">
        <v>115</v>
      </c>
      <c r="B17" s="101">
        <f>B16*12%</f>
        <v>467536.74</v>
      </c>
      <c r="C17" s="101">
        <f>C16*12%</f>
        <v>434117.80799999996</v>
      </c>
    </row>
    <row r="18" spans="1:3" ht="15.75" customHeight="1">
      <c r="A18" s="78" t="s">
        <v>114</v>
      </c>
      <c r="B18" s="101">
        <v>209798.39999999999</v>
      </c>
      <c r="C18" s="97">
        <f>190504.75*1.12</f>
        <v>213365.32</v>
      </c>
    </row>
    <row r="19" spans="1:3" ht="15.75" customHeight="1">
      <c r="A19" s="102" t="s">
        <v>113</v>
      </c>
      <c r="B19" s="101">
        <v>3454.3130000000001</v>
      </c>
      <c r="C19" s="97">
        <v>3468.25</v>
      </c>
    </row>
    <row r="20" spans="1:3" ht="19.149999999999999" customHeight="1">
      <c r="A20" s="102" t="s">
        <v>112</v>
      </c>
      <c r="B20" s="101">
        <v>439453.85600000003</v>
      </c>
      <c r="C20" s="97">
        <v>200000</v>
      </c>
    </row>
    <row r="21" spans="1:3" ht="15.75" customHeight="1">
      <c r="A21" s="102" t="s">
        <v>111</v>
      </c>
      <c r="B21" s="101">
        <v>831618.3</v>
      </c>
      <c r="C21" s="97">
        <v>834027.8</v>
      </c>
    </row>
    <row r="22" spans="1:3" ht="15.75" customHeight="1">
      <c r="A22" s="102" t="s">
        <v>110</v>
      </c>
      <c r="B22" s="101">
        <v>24942.5</v>
      </c>
      <c r="C22" s="97">
        <v>15961.789000000001</v>
      </c>
    </row>
    <row r="23" spans="1:3" ht="15.75" customHeight="1">
      <c r="A23" s="102" t="s">
        <v>109</v>
      </c>
      <c r="B23" s="101">
        <v>127145.5</v>
      </c>
      <c r="C23" s="97">
        <v>99403.72</v>
      </c>
    </row>
    <row r="24" spans="1:3" ht="15.75" customHeight="1">
      <c r="A24" s="78" t="s">
        <v>108</v>
      </c>
      <c r="B24" s="101">
        <v>6489.3</v>
      </c>
      <c r="C24" s="97">
        <v>13206.36</v>
      </c>
    </row>
    <row r="25" spans="1:3" ht="15.75" customHeight="1">
      <c r="A25" s="102" t="s">
        <v>107</v>
      </c>
      <c r="B25" s="101">
        <v>783839.2</v>
      </c>
      <c r="C25" s="97">
        <v>851697.6</v>
      </c>
    </row>
    <row r="26" spans="1:3" ht="15.75" customHeight="1">
      <c r="A26" s="102" t="s">
        <v>184</v>
      </c>
      <c r="B26" s="101">
        <v>421606.9</v>
      </c>
      <c r="C26" s="97">
        <v>157463.79299999998</v>
      </c>
    </row>
    <row r="27" spans="1:3" ht="26.25" customHeight="1">
      <c r="A27" s="143" t="s">
        <v>185</v>
      </c>
      <c r="B27" s="101"/>
      <c r="C27" s="97">
        <v>2097813.79</v>
      </c>
    </row>
    <row r="28" spans="1:3" ht="22.5" customHeight="1">
      <c r="A28" s="100" t="s">
        <v>91</v>
      </c>
      <c r="B28" s="99">
        <f>SUM(B29:B33)+B37+B38+B39+B40+B41+B42+B43+B44+B45+B46</f>
        <v>12815790.162999999</v>
      </c>
      <c r="C28" s="99">
        <f>SUM(C29:C33)+C37+C38+C39+C40+C41+C42+C43+C44+C45+C46</f>
        <v>11291742.926000001</v>
      </c>
    </row>
    <row r="29" spans="1:3" ht="24" customHeight="1">
      <c r="A29" s="78" t="s">
        <v>106</v>
      </c>
      <c r="B29" s="97">
        <v>318842.5</v>
      </c>
      <c r="C29" s="97">
        <v>249528</v>
      </c>
    </row>
    <row r="30" spans="1:3" ht="19.149999999999999" customHeight="1">
      <c r="A30" s="78" t="s">
        <v>105</v>
      </c>
      <c r="B30" s="97">
        <v>340593.1</v>
      </c>
      <c r="C30" s="97">
        <v>489118.82</v>
      </c>
    </row>
    <row r="31" spans="1:3" ht="15.75" customHeight="1">
      <c r="A31" s="78" t="s">
        <v>104</v>
      </c>
      <c r="B31" s="97">
        <v>318842.5</v>
      </c>
      <c r="C31" s="97">
        <v>158474.98000000001</v>
      </c>
    </row>
    <row r="32" spans="1:3" ht="15.75" customHeight="1">
      <c r="A32" s="78" t="s">
        <v>103</v>
      </c>
      <c r="B32" s="97">
        <v>881010.6</v>
      </c>
      <c r="C32" s="97">
        <v>1871087.19</v>
      </c>
    </row>
    <row r="33" spans="1:4" ht="15.75" customHeight="1">
      <c r="A33" s="78" t="s">
        <v>102</v>
      </c>
      <c r="B33" s="97">
        <f>SUM(B34:B36)</f>
        <v>1227018.047</v>
      </c>
      <c r="C33" s="97">
        <f>SUM(C34:C36)</f>
        <v>1241127.43</v>
      </c>
    </row>
    <row r="34" spans="1:4" ht="15.75" customHeight="1">
      <c r="A34" s="78" t="s">
        <v>101</v>
      </c>
      <c r="B34" s="97">
        <v>530584.9</v>
      </c>
      <c r="C34" s="97">
        <v>617205.49</v>
      </c>
    </row>
    <row r="35" spans="1:4" ht="15.75" customHeight="1">
      <c r="A35" s="78" t="s">
        <v>100</v>
      </c>
      <c r="B35" s="97">
        <v>559668.9</v>
      </c>
      <c r="C35" s="97">
        <v>487948.1</v>
      </c>
    </row>
    <row r="36" spans="1:4" ht="26.45" customHeight="1">
      <c r="A36" s="78" t="s">
        <v>99</v>
      </c>
      <c r="B36" s="97">
        <v>136764.247</v>
      </c>
      <c r="C36" s="97">
        <v>135973.84</v>
      </c>
    </row>
    <row r="37" spans="1:4" ht="15.75" customHeight="1">
      <c r="A37" s="79" t="s">
        <v>98</v>
      </c>
      <c r="B37" s="97">
        <v>1860000</v>
      </c>
      <c r="C37" s="97">
        <v>1629052.05</v>
      </c>
    </row>
    <row r="38" spans="1:4" ht="15.75" customHeight="1">
      <c r="A38" s="78" t="s">
        <v>96</v>
      </c>
      <c r="B38" s="97">
        <v>57600</v>
      </c>
      <c r="C38" s="97">
        <v>41880</v>
      </c>
    </row>
    <row r="39" spans="1:4" ht="15.75" customHeight="1">
      <c r="A39" s="78" t="s">
        <v>97</v>
      </c>
      <c r="B39" s="97">
        <v>1234964.3</v>
      </c>
      <c r="C39" s="97">
        <v>1225159.1499999999</v>
      </c>
    </row>
    <row r="40" spans="1:4" ht="15.75" customHeight="1">
      <c r="A40" s="78" t="s">
        <v>96</v>
      </c>
      <c r="B40" s="97">
        <f>+B39*12%</f>
        <v>148195.71599999999</v>
      </c>
      <c r="C40" s="97">
        <f>C39*12%</f>
        <v>147019.09799999997</v>
      </c>
      <c r="D40" s="98"/>
    </row>
    <row r="41" spans="1:4" ht="15.75" customHeight="1">
      <c r="A41" s="78" t="s">
        <v>95</v>
      </c>
      <c r="B41" s="97">
        <v>2000000</v>
      </c>
      <c r="C41" s="97">
        <v>329584.96000000002</v>
      </c>
    </row>
    <row r="42" spans="1:4" ht="15.75" customHeight="1">
      <c r="A42" s="78" t="s">
        <v>94</v>
      </c>
      <c r="B42" s="97">
        <v>22730.7</v>
      </c>
      <c r="C42" s="97">
        <v>75988.740000000005</v>
      </c>
    </row>
    <row r="43" spans="1:4" ht="15.75" customHeight="1">
      <c r="A43" s="78" t="s">
        <v>172</v>
      </c>
      <c r="B43" s="97">
        <v>1172517.5</v>
      </c>
      <c r="C43" s="97">
        <v>1274552.6499999999</v>
      </c>
    </row>
    <row r="44" spans="1:4" ht="15.75" customHeight="1">
      <c r="A44" s="79" t="s">
        <v>93</v>
      </c>
      <c r="B44" s="97">
        <f>B43*12%</f>
        <v>140702.1</v>
      </c>
      <c r="C44" s="97">
        <f>C43*12%</f>
        <v>152946.31799999997</v>
      </c>
    </row>
    <row r="45" spans="1:4" ht="15.75" customHeight="1">
      <c r="A45" s="78" t="s">
        <v>92</v>
      </c>
      <c r="B45" s="97">
        <v>1058355.5</v>
      </c>
      <c r="C45" s="97">
        <v>626019.68599999999</v>
      </c>
    </row>
    <row r="46" spans="1:4" ht="15.75" customHeight="1">
      <c r="A46" s="78" t="s">
        <v>91</v>
      </c>
      <c r="B46" s="97">
        <v>2034417.6</v>
      </c>
      <c r="C46" s="97">
        <v>1780203.8540000001</v>
      </c>
    </row>
    <row r="47" spans="1:4" ht="15" customHeight="1">
      <c r="A47" s="92" t="s">
        <v>90</v>
      </c>
      <c r="B47" s="92"/>
      <c r="C47" s="96"/>
    </row>
    <row r="48" spans="1:4" ht="12.6" customHeight="1">
      <c r="A48" s="92" t="s">
        <v>89</v>
      </c>
      <c r="B48" s="95"/>
      <c r="C48" s="94"/>
    </row>
    <row r="49" spans="1:3">
      <c r="A49" s="92" t="s">
        <v>88</v>
      </c>
      <c r="B49" s="92"/>
      <c r="C49" s="93"/>
    </row>
    <row r="50" spans="1:3">
      <c r="A50"/>
      <c r="B50"/>
      <c r="C50" s="91"/>
    </row>
    <row r="51" spans="1:3">
      <c r="B51" s="92"/>
      <c r="C51" s="91"/>
    </row>
  </sheetData>
  <mergeCells count="3">
    <mergeCell ref="A2:C2"/>
    <mergeCell ref="A3:C3"/>
    <mergeCell ref="B4:C4"/>
  </mergeCells>
  <pageMargins left="0.9" right="0.22" top="0.23" bottom="0.2" header="0.2" footer="0.2"/>
  <pageSetup paperSize="9" scale="93" orientation="portrait" verticalDpi="0" r:id="rId1"/>
  <headerFooter alignWithMargins="0"/>
  <rowBreaks count="1" manualBreakCount="1">
    <brk id="49" max="16383" man="1"/>
  </rowBreaks>
</worksheet>
</file>

<file path=xl/worksheets/sheet6.xml><?xml version="1.0" encoding="utf-8"?>
<worksheet xmlns="http://schemas.openxmlformats.org/spreadsheetml/2006/main" xmlns:r="http://schemas.openxmlformats.org/officeDocument/2006/relationships">
  <dimension ref="A3:G29"/>
  <sheetViews>
    <sheetView tabSelected="1" workbookViewId="0">
      <selection activeCell="B8" sqref="B8:D17"/>
    </sheetView>
  </sheetViews>
  <sheetFormatPr defaultRowHeight="12.75"/>
  <cols>
    <col min="1" max="1" width="57" style="48" customWidth="1"/>
    <col min="2" max="2" width="12.28515625" style="48" customWidth="1"/>
    <col min="3" max="3" width="13.42578125" style="71" bestFit="1" customWidth="1"/>
    <col min="4" max="4" width="14.5703125" style="71" customWidth="1"/>
    <col min="5" max="16384" width="9.140625" style="48"/>
  </cols>
  <sheetData>
    <row r="3" spans="1:7" ht="15.75">
      <c r="A3" s="144" t="s">
        <v>165</v>
      </c>
      <c r="B3" s="144"/>
      <c r="C3" s="144"/>
      <c r="D3" s="144"/>
    </row>
    <row r="4" spans="1:7" ht="15.75">
      <c r="A4" s="145"/>
      <c r="B4" s="145"/>
      <c r="C4" s="145"/>
      <c r="D4" s="145"/>
    </row>
    <row r="5" spans="1:7" ht="15.75" thickBot="1">
      <c r="A5" s="130"/>
      <c r="B5" s="130"/>
      <c r="C5" s="138"/>
      <c r="D5" s="137" t="s">
        <v>59</v>
      </c>
    </row>
    <row r="6" spans="1:7" ht="18.75" customHeight="1">
      <c r="A6" s="146" t="s">
        <v>86</v>
      </c>
      <c r="B6" s="148" t="s">
        <v>188</v>
      </c>
      <c r="C6" s="150" t="s">
        <v>171</v>
      </c>
      <c r="D6" s="151"/>
    </row>
    <row r="7" spans="1:7" ht="19.5" customHeight="1">
      <c r="A7" s="147"/>
      <c r="B7" s="149"/>
      <c r="C7" s="87" t="s">
        <v>26</v>
      </c>
      <c r="D7" s="136" t="s">
        <v>25</v>
      </c>
    </row>
    <row r="8" spans="1:7" ht="25.5" customHeight="1">
      <c r="A8" s="135" t="s">
        <v>164</v>
      </c>
      <c r="B8" s="134">
        <v>164021.60492742798</v>
      </c>
      <c r="C8" s="134">
        <v>73427.66</v>
      </c>
      <c r="D8" s="133">
        <v>52357.972999999998</v>
      </c>
    </row>
    <row r="9" spans="1:7" ht="27" customHeight="1">
      <c r="A9" s="135" t="s">
        <v>163</v>
      </c>
      <c r="B9" s="134">
        <v>65555.548574509579</v>
      </c>
      <c r="C9" s="134">
        <v>31994.762999999999</v>
      </c>
      <c r="D9" s="133">
        <v>25989.647000000001</v>
      </c>
    </row>
    <row r="10" spans="1:7" ht="27" customHeight="1">
      <c r="A10" s="135" t="s">
        <v>162</v>
      </c>
      <c r="B10" s="134">
        <v>25154.035465600005</v>
      </c>
      <c r="C10" s="134">
        <v>11613.474</v>
      </c>
      <c r="D10" s="133">
        <v>10156.349</v>
      </c>
    </row>
    <row r="11" spans="1:7" ht="26.25" customHeight="1">
      <c r="A11" s="135" t="s">
        <v>161</v>
      </c>
      <c r="B11" s="134">
        <f>B10*12%</f>
        <v>3018.4842558720006</v>
      </c>
      <c r="C11" s="134">
        <f>C10*12%</f>
        <v>1393.61688</v>
      </c>
      <c r="D11" s="133">
        <v>1217.1880000000001</v>
      </c>
    </row>
    <row r="12" spans="1:7" ht="26.25" customHeight="1">
      <c r="A12" s="135" t="s">
        <v>160</v>
      </c>
      <c r="B12" s="134">
        <v>16652.149599179211</v>
      </c>
      <c r="C12" s="134">
        <v>7782.8689999999997</v>
      </c>
      <c r="D12" s="133">
        <v>5135.1019999999999</v>
      </c>
    </row>
    <row r="13" spans="1:7" ht="26.25" customHeight="1">
      <c r="A13" s="135" t="s">
        <v>159</v>
      </c>
      <c r="B13" s="134">
        <v>6073.969718510406</v>
      </c>
      <c r="C13" s="134">
        <v>2767.4290000000001</v>
      </c>
      <c r="D13" s="133">
        <v>2095.64</v>
      </c>
    </row>
    <row r="14" spans="1:7" ht="26.25" customHeight="1">
      <c r="A14" s="135" t="s">
        <v>158</v>
      </c>
      <c r="B14" s="134">
        <v>47030.475561864027</v>
      </c>
      <c r="C14" s="134">
        <v>22237.875</v>
      </c>
      <c r="D14" s="133">
        <v>18825.108</v>
      </c>
    </row>
    <row r="15" spans="1:7" ht="26.25" customHeight="1">
      <c r="A15" s="135" t="s">
        <v>157</v>
      </c>
      <c r="B15" s="134">
        <v>18665.763814019996</v>
      </c>
      <c r="C15" s="134">
        <v>9332.8819999999996</v>
      </c>
      <c r="D15" s="133">
        <v>9332.8819999999996</v>
      </c>
      <c r="G15" s="98"/>
    </row>
    <row r="16" spans="1:7" ht="21.75" customHeight="1">
      <c r="A16" s="135" t="s">
        <v>156</v>
      </c>
      <c r="B16" s="134">
        <v>5363.7784152189042</v>
      </c>
      <c r="C16" s="134">
        <v>2574.8209999999999</v>
      </c>
      <c r="D16" s="133">
        <v>2758.5909999999999</v>
      </c>
    </row>
    <row r="17" spans="1:4" ht="39.75" customHeight="1" thickBot="1">
      <c r="A17" s="132" t="s">
        <v>155</v>
      </c>
      <c r="B17" s="131">
        <f>SUM(B8:B14)</f>
        <v>327506.26810296322</v>
      </c>
      <c r="C17" s="131">
        <f>SUM(C8:C14)</f>
        <v>151217.68688000002</v>
      </c>
      <c r="D17" s="131">
        <f>SUM(D8:D14)</f>
        <v>115777.00699999998</v>
      </c>
    </row>
    <row r="18" spans="1:4" ht="15">
      <c r="A18" s="130"/>
      <c r="B18" s="129"/>
      <c r="C18" s="128"/>
      <c r="D18" s="128"/>
    </row>
    <row r="19" spans="1:4" ht="15" hidden="1">
      <c r="A19" s="127"/>
      <c r="B19" s="126"/>
      <c r="C19" s="126"/>
      <c r="D19" s="126"/>
    </row>
    <row r="20" spans="1:4" ht="15" hidden="1">
      <c r="A20" s="127"/>
      <c r="B20" s="126"/>
      <c r="C20" s="126"/>
      <c r="D20" s="126"/>
    </row>
    <row r="21" spans="1:4" ht="15" hidden="1">
      <c r="A21" s="127"/>
      <c r="B21" s="126"/>
      <c r="C21" s="126"/>
      <c r="D21" s="126"/>
    </row>
    <row r="22" spans="1:4" ht="15" hidden="1">
      <c r="A22" s="127"/>
      <c r="B22" s="126"/>
      <c r="C22" s="126"/>
      <c r="D22" s="126"/>
    </row>
    <row r="23" spans="1:4" ht="15" hidden="1">
      <c r="A23" s="127"/>
      <c r="B23" s="126"/>
      <c r="C23" s="126"/>
      <c r="D23" s="126"/>
    </row>
    <row r="24" spans="1:4" ht="15" hidden="1">
      <c r="A24" s="127"/>
      <c r="B24" s="126"/>
      <c r="C24" s="126"/>
      <c r="D24" s="126"/>
    </row>
    <row r="27" spans="1:4" ht="18.75">
      <c r="A27" s="72" t="s">
        <v>154</v>
      </c>
      <c r="B27" s="72"/>
      <c r="C27" s="124"/>
      <c r="D27" s="124"/>
    </row>
    <row r="28" spans="1:4" ht="18.75">
      <c r="A28" s="72" t="s">
        <v>153</v>
      </c>
      <c r="B28" s="72"/>
      <c r="C28" s="124"/>
      <c r="D28" s="124"/>
    </row>
    <row r="29" spans="1:4" ht="18.75">
      <c r="A29" s="125"/>
      <c r="B29" s="125"/>
      <c r="C29" s="124"/>
      <c r="D29" s="124"/>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dimension ref="A1:H30"/>
  <sheetViews>
    <sheetView workbookViewId="0">
      <selection activeCell="C7" sqref="C7:E26"/>
    </sheetView>
  </sheetViews>
  <sheetFormatPr defaultRowHeight="12.75"/>
  <cols>
    <col min="1" max="1" width="6.28515625" customWidth="1"/>
    <col min="2" max="2" width="46.42578125" customWidth="1"/>
    <col min="3" max="3" width="16.42578125" customWidth="1"/>
    <col min="4" max="4" width="16" customWidth="1"/>
    <col min="5" max="5" width="16.28515625" customWidth="1"/>
  </cols>
  <sheetData>
    <row r="1" spans="1:5">
      <c r="A1" s="123"/>
      <c r="B1" s="123"/>
      <c r="C1" s="123"/>
      <c r="D1" s="123"/>
      <c r="E1" s="49"/>
    </row>
    <row r="2" spans="1:5" ht="15" customHeight="1">
      <c r="A2" s="152" t="s">
        <v>152</v>
      </c>
      <c r="B2" s="152"/>
      <c r="C2" s="152"/>
      <c r="D2" s="152"/>
      <c r="E2" s="152"/>
    </row>
    <row r="3" spans="1:5">
      <c r="A3" s="153" t="s">
        <v>151</v>
      </c>
      <c r="B3" s="153"/>
      <c r="C3" s="153"/>
      <c r="D3" s="153"/>
      <c r="E3" s="153"/>
    </row>
    <row r="4" spans="1:5">
      <c r="A4" s="154"/>
      <c r="B4" s="154"/>
      <c r="C4" s="154"/>
      <c r="D4" s="154"/>
      <c r="E4" s="154"/>
    </row>
    <row r="5" spans="1:5">
      <c r="E5" t="s">
        <v>150</v>
      </c>
    </row>
    <row r="6" spans="1:5" ht="63" customHeight="1">
      <c r="A6" s="122" t="s">
        <v>149</v>
      </c>
      <c r="B6" s="121" t="s">
        <v>86</v>
      </c>
      <c r="C6" s="120" t="s">
        <v>186</v>
      </c>
      <c r="D6" s="120" t="s">
        <v>187</v>
      </c>
      <c r="E6" s="119" t="s">
        <v>148</v>
      </c>
    </row>
    <row r="7" spans="1:5" ht="27" customHeight="1">
      <c r="A7" s="113">
        <v>1</v>
      </c>
      <c r="B7" s="112" t="s">
        <v>147</v>
      </c>
      <c r="C7" s="111">
        <v>119428392</v>
      </c>
      <c r="D7" s="111">
        <v>131223319.61</v>
      </c>
      <c r="E7" s="111">
        <f t="shared" ref="E7:E18" si="0">D7-C7</f>
        <v>11794927.609999999</v>
      </c>
    </row>
    <row r="8" spans="1:5" ht="29.25" customHeight="1">
      <c r="A8" s="113">
        <v>2</v>
      </c>
      <c r="B8" s="112" t="s">
        <v>146</v>
      </c>
      <c r="C8" s="111">
        <v>90800991</v>
      </c>
      <c r="D8" s="111">
        <v>89883912.230000004</v>
      </c>
      <c r="E8" s="111">
        <f t="shared" si="0"/>
        <v>-917078.76999999583</v>
      </c>
    </row>
    <row r="9" spans="1:5" ht="30" customHeight="1">
      <c r="A9" s="118">
        <v>3</v>
      </c>
      <c r="B9" s="112" t="s">
        <v>145</v>
      </c>
      <c r="C9" s="117">
        <f>C7-C8</f>
        <v>28627401</v>
      </c>
      <c r="D9" s="117">
        <f>D7-D8</f>
        <v>41339407.379999995</v>
      </c>
      <c r="E9" s="117">
        <f t="shared" si="0"/>
        <v>12712006.379999995</v>
      </c>
    </row>
    <row r="10" spans="1:5" ht="17.25" customHeight="1">
      <c r="A10" s="113">
        <v>4</v>
      </c>
      <c r="B10" s="112" t="s">
        <v>144</v>
      </c>
      <c r="C10" s="111">
        <f>C11+C12+C13</f>
        <v>21406794</v>
      </c>
      <c r="D10" s="111">
        <f>D11+D12+D13</f>
        <v>25052733.73</v>
      </c>
      <c r="E10" s="111">
        <f t="shared" si="0"/>
        <v>3645939.7300000004</v>
      </c>
    </row>
    <row r="11" spans="1:5" ht="16.5" customHeight="1">
      <c r="A11" s="116" t="s">
        <v>143</v>
      </c>
      <c r="B11" s="112" t="s">
        <v>142</v>
      </c>
      <c r="C11" s="111">
        <v>5175638</v>
      </c>
      <c r="D11" s="111">
        <v>5222816.1900000004</v>
      </c>
      <c r="E11" s="111">
        <f t="shared" si="0"/>
        <v>47178.19000000041</v>
      </c>
    </row>
    <row r="12" spans="1:5" ht="17.25" customHeight="1">
      <c r="A12" s="115" t="s">
        <v>141</v>
      </c>
      <c r="B12" s="112" t="s">
        <v>140</v>
      </c>
      <c r="C12" s="111">
        <v>6841811</v>
      </c>
      <c r="D12" s="111">
        <v>8538174.6300000008</v>
      </c>
      <c r="E12" s="111">
        <f t="shared" si="0"/>
        <v>1696363.6300000008</v>
      </c>
    </row>
    <row r="13" spans="1:5" ht="15.75" customHeight="1">
      <c r="A13" s="113" t="s">
        <v>139</v>
      </c>
      <c r="B13" s="112" t="s">
        <v>138</v>
      </c>
      <c r="C13" s="111">
        <v>9389345</v>
      </c>
      <c r="D13" s="111">
        <v>11291742.91</v>
      </c>
      <c r="E13" s="111">
        <f t="shared" si="0"/>
        <v>1902397.9100000001</v>
      </c>
    </row>
    <row r="14" spans="1:5" ht="18" customHeight="1">
      <c r="A14" s="113">
        <v>5</v>
      </c>
      <c r="B14" s="112" t="s">
        <v>137</v>
      </c>
      <c r="C14" s="111">
        <v>642002</v>
      </c>
      <c r="D14" s="111">
        <v>1441662.32</v>
      </c>
      <c r="E14" s="111">
        <f t="shared" si="0"/>
        <v>799660.32000000007</v>
      </c>
    </row>
    <row r="15" spans="1:5" ht="15" customHeight="1">
      <c r="A15" s="113">
        <v>6</v>
      </c>
      <c r="B15" s="112" t="s">
        <v>136</v>
      </c>
      <c r="C15" s="111">
        <f>C9-C10+C14</f>
        <v>7862609</v>
      </c>
      <c r="D15" s="111">
        <f>D9-D10+D14</f>
        <v>17728335.969999995</v>
      </c>
      <c r="E15" s="111">
        <f t="shared" si="0"/>
        <v>9865726.9699999951</v>
      </c>
    </row>
    <row r="16" spans="1:5" ht="15.75" customHeight="1">
      <c r="A16" s="113">
        <v>7</v>
      </c>
      <c r="B16" s="112" t="s">
        <v>135</v>
      </c>
      <c r="C16" s="111">
        <v>36470442</v>
      </c>
      <c r="D16" s="111">
        <v>71715680.159999996</v>
      </c>
      <c r="E16" s="111">
        <f t="shared" si="0"/>
        <v>35245238.159999996</v>
      </c>
    </row>
    <row r="17" spans="1:8" ht="15.75" customHeight="1">
      <c r="A17" s="113">
        <v>8</v>
      </c>
      <c r="B17" s="112" t="s">
        <v>73</v>
      </c>
      <c r="C17" s="111">
        <v>32303527</v>
      </c>
      <c r="D17" s="111">
        <v>78237764.909999996</v>
      </c>
      <c r="E17" s="111">
        <f t="shared" si="0"/>
        <v>45934237.909999996</v>
      </c>
    </row>
    <row r="18" spans="1:8" ht="17.25" customHeight="1">
      <c r="A18" s="113">
        <v>9</v>
      </c>
      <c r="B18" s="112" t="s">
        <v>134</v>
      </c>
      <c r="C18" s="111">
        <f>C15+C16-C17</f>
        <v>12029524</v>
      </c>
      <c r="D18" s="111">
        <f>D15+D16-D17</f>
        <v>11206251.219999999</v>
      </c>
      <c r="E18" s="111">
        <f t="shared" si="0"/>
        <v>-823272.78000000119</v>
      </c>
    </row>
    <row r="19" spans="1:8" ht="17.25" customHeight="1">
      <c r="A19" s="113">
        <v>10</v>
      </c>
      <c r="B19" s="112" t="s">
        <v>133</v>
      </c>
      <c r="C19" s="111"/>
      <c r="D19" s="111"/>
      <c r="E19" s="111"/>
    </row>
    <row r="20" spans="1:8" ht="17.25" customHeight="1">
      <c r="A20" s="113">
        <v>11</v>
      </c>
      <c r="B20" s="112" t="s">
        <v>132</v>
      </c>
      <c r="C20" s="111">
        <f>C18</f>
        <v>12029524</v>
      </c>
      <c r="D20" s="111">
        <f>D18</f>
        <v>11206251.219999999</v>
      </c>
      <c r="E20" s="111">
        <f t="shared" ref="E20:E26" si="1">D20-C20</f>
        <v>-823272.78000000119</v>
      </c>
    </row>
    <row r="21" spans="1:8" ht="21" customHeight="1">
      <c r="A21" s="113">
        <v>12</v>
      </c>
      <c r="B21" s="112" t="s">
        <v>131</v>
      </c>
      <c r="C21" s="114">
        <v>1537509.43</v>
      </c>
      <c r="D21" s="114">
        <v>2322305.5299999998</v>
      </c>
      <c r="E21" s="111">
        <f t="shared" si="1"/>
        <v>784796.09999999986</v>
      </c>
    </row>
    <row r="22" spans="1:8" ht="14.25" customHeight="1">
      <c r="A22" s="113">
        <v>13</v>
      </c>
      <c r="B22" s="112" t="s">
        <v>130</v>
      </c>
      <c r="C22" s="111">
        <v>271340.67700000003</v>
      </c>
      <c r="D22" s="111"/>
      <c r="E22" s="111">
        <f t="shared" si="1"/>
        <v>-271340.67700000003</v>
      </c>
    </row>
    <row r="23" spans="1:8" ht="16.5" customHeight="1">
      <c r="A23" s="113">
        <v>14</v>
      </c>
      <c r="B23" s="112" t="s">
        <v>70</v>
      </c>
      <c r="C23" s="111">
        <f>C20+C21-C22</f>
        <v>13295692.753</v>
      </c>
      <c r="D23" s="111">
        <f>D20+D21-D22</f>
        <v>13528556.749999998</v>
      </c>
      <c r="E23" s="111">
        <f>D23-C23</f>
        <v>232863.99699999765</v>
      </c>
    </row>
    <row r="24" spans="1:8" ht="18.75" customHeight="1">
      <c r="A24" s="113">
        <v>15</v>
      </c>
      <c r="B24" s="112" t="s">
        <v>129</v>
      </c>
      <c r="C24" s="111">
        <f>C23*15%</f>
        <v>1994353.91295</v>
      </c>
      <c r="D24" s="111">
        <f>D23*15%</f>
        <v>2029283.5124999997</v>
      </c>
      <c r="E24" s="111">
        <f t="shared" si="1"/>
        <v>34929.599549999693</v>
      </c>
    </row>
    <row r="25" spans="1:8" ht="16.5" customHeight="1">
      <c r="A25" s="113">
        <v>16</v>
      </c>
      <c r="B25" s="112" t="s">
        <v>68</v>
      </c>
      <c r="C25" s="111"/>
      <c r="D25" s="111"/>
      <c r="E25" s="111">
        <f t="shared" si="1"/>
        <v>0</v>
      </c>
    </row>
    <row r="26" spans="1:8" ht="17.25" customHeight="1">
      <c r="A26" s="113">
        <v>17</v>
      </c>
      <c r="B26" s="112" t="s">
        <v>128</v>
      </c>
      <c r="C26" s="111">
        <f>C20-C24-C25</f>
        <v>10035170.08705</v>
      </c>
      <c r="D26" s="111">
        <f>D20-D24-D25</f>
        <v>9176967.7074999996</v>
      </c>
      <c r="E26" s="111">
        <f t="shared" si="1"/>
        <v>-858202.37955000065</v>
      </c>
    </row>
    <row r="28" spans="1:8">
      <c r="A28" s="110"/>
      <c r="B28" s="109"/>
      <c r="C28" s="109"/>
      <c r="D28" s="109"/>
    </row>
    <row r="29" spans="1:8">
      <c r="A29" s="72" t="s">
        <v>127</v>
      </c>
      <c r="B29" s="72"/>
      <c r="C29" s="72"/>
      <c r="D29" s="72"/>
      <c r="E29" s="72"/>
      <c r="F29" s="72"/>
      <c r="G29" s="72"/>
      <c r="H29" s="72"/>
    </row>
    <row r="30" spans="1:8">
      <c r="A30" s="72" t="s">
        <v>126</v>
      </c>
      <c r="B30" s="72"/>
      <c r="C30" s="72"/>
      <c r="D30" s="72"/>
      <c r="E30" s="72"/>
      <c r="F30" s="72"/>
      <c r="G30" s="72"/>
      <c r="H30" s="72"/>
    </row>
  </sheetData>
  <mergeCells count="3">
    <mergeCell ref="A2:E2"/>
    <mergeCell ref="A3:E3"/>
    <mergeCell ref="A4:E4"/>
  </mergeCells>
  <pageMargins left="1.7" right="0.75" top="0.19" bottom="0.19" header="0.19" footer="0.1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17"/>
  <sheetViews>
    <sheetView topLeftCell="A4" zoomScaleNormal="100" workbookViewId="0">
      <selection activeCell="M6" sqref="M6"/>
    </sheetView>
  </sheetViews>
  <sheetFormatPr defaultRowHeight="12.75"/>
  <cols>
    <col min="1" max="1" width="4.42578125" style="50" customWidth="1"/>
    <col min="2" max="2" width="41.5703125" style="50" customWidth="1"/>
    <col min="3" max="3" width="8.85546875" style="50" customWidth="1"/>
    <col min="4" max="4" width="12" style="50" customWidth="1"/>
    <col min="5" max="5" width="11.140625" style="50" customWidth="1"/>
    <col min="6" max="6" width="14.140625" style="50" customWidth="1"/>
    <col min="7" max="7" width="9.140625" style="50" customWidth="1"/>
    <col min="8" max="8" width="11.42578125" style="50" customWidth="1"/>
    <col min="9" max="16384" width="9.140625" style="50"/>
  </cols>
  <sheetData>
    <row r="1" spans="1:8" ht="76.5" customHeight="1">
      <c r="G1"/>
    </row>
    <row r="3" spans="1:8" ht="34.5" customHeight="1">
      <c r="A3" s="162" t="s">
        <v>63</v>
      </c>
      <c r="B3" s="162"/>
      <c r="C3" s="162"/>
      <c r="D3" s="162"/>
      <c r="E3" s="162"/>
      <c r="F3" s="162"/>
      <c r="G3" s="162"/>
      <c r="H3" s="162"/>
    </row>
    <row r="4" spans="1:8" ht="34.5" customHeight="1">
      <c r="A4" s="163" t="s">
        <v>173</v>
      </c>
      <c r="B4" s="163"/>
      <c r="C4" s="163"/>
      <c r="D4" s="163"/>
      <c r="E4" s="163"/>
      <c r="F4" s="163"/>
      <c r="G4" s="163"/>
      <c r="H4" s="163"/>
    </row>
    <row r="5" spans="1:8" ht="23.25" customHeight="1">
      <c r="A5" s="164"/>
      <c r="B5" s="164"/>
      <c r="C5" s="164"/>
      <c r="D5" s="164"/>
      <c r="E5" s="164"/>
      <c r="F5" s="164"/>
      <c r="G5" s="164"/>
      <c r="H5" s="164"/>
    </row>
    <row r="6" spans="1:8" ht="32.25" customHeight="1">
      <c r="A6" s="70"/>
      <c r="B6" s="165" t="s">
        <v>27</v>
      </c>
      <c r="C6" s="165" t="s">
        <v>30</v>
      </c>
      <c r="D6" s="167" t="s">
        <v>174</v>
      </c>
      <c r="E6" s="168"/>
      <c r="F6" s="169"/>
      <c r="G6" s="165" t="s">
        <v>175</v>
      </c>
      <c r="H6" s="68" t="s">
        <v>62</v>
      </c>
    </row>
    <row r="7" spans="1:8" ht="23.25" customHeight="1">
      <c r="A7" s="69"/>
      <c r="B7" s="166"/>
      <c r="C7" s="166"/>
      <c r="D7" s="68" t="s">
        <v>26</v>
      </c>
      <c r="E7" s="68" t="s">
        <v>25</v>
      </c>
      <c r="F7" s="68" t="s">
        <v>61</v>
      </c>
      <c r="G7" s="166"/>
      <c r="H7" s="68" t="s">
        <v>7</v>
      </c>
    </row>
    <row r="8" spans="1:8" ht="24.75" customHeight="1">
      <c r="A8" s="67">
        <v>1</v>
      </c>
      <c r="B8" s="66" t="s">
        <v>60</v>
      </c>
      <c r="C8" s="53" t="s">
        <v>59</v>
      </c>
      <c r="D8" s="52">
        <v>219729.9</v>
      </c>
      <c r="E8" s="52">
        <v>164890.29999999999</v>
      </c>
      <c r="F8" s="56">
        <v>75</v>
      </c>
      <c r="G8" s="52">
        <v>120675</v>
      </c>
      <c r="H8" s="56">
        <v>136.6</v>
      </c>
    </row>
    <row r="9" spans="1:8" ht="24" customHeight="1">
      <c r="A9" s="55">
        <v>2</v>
      </c>
      <c r="B9" s="57" t="s">
        <v>58</v>
      </c>
      <c r="C9" s="57" t="s">
        <v>57</v>
      </c>
      <c r="D9" s="60">
        <v>196628.9</v>
      </c>
      <c r="E9" s="60">
        <v>146774.29999999999</v>
      </c>
      <c r="F9" s="56">
        <v>74.599999999999994</v>
      </c>
      <c r="G9" s="60">
        <v>131883.1</v>
      </c>
      <c r="H9" s="56">
        <v>111.3</v>
      </c>
    </row>
    <row r="10" spans="1:8" ht="16.5" customHeight="1">
      <c r="A10" s="65">
        <v>3</v>
      </c>
      <c r="B10" s="64" t="s">
        <v>56</v>
      </c>
      <c r="C10" s="63" t="s">
        <v>168</v>
      </c>
      <c r="D10" s="62"/>
      <c r="E10" s="60"/>
      <c r="F10" s="61"/>
      <c r="G10" s="60"/>
      <c r="H10" s="59"/>
    </row>
    <row r="11" spans="1:8" ht="24" customHeight="1">
      <c r="A11" s="58"/>
      <c r="B11" s="54" t="s">
        <v>55</v>
      </c>
      <c r="C11" s="53" t="s">
        <v>54</v>
      </c>
      <c r="D11" s="51">
        <v>36.4</v>
      </c>
      <c r="E11" s="52">
        <v>36.799999999999997</v>
      </c>
      <c r="F11" s="51">
        <v>101</v>
      </c>
      <c r="G11" s="52">
        <v>26.2</v>
      </c>
      <c r="H11" s="56">
        <v>140.30000000000001</v>
      </c>
    </row>
    <row r="12" spans="1:8" ht="24" customHeight="1">
      <c r="A12" s="58"/>
      <c r="B12" s="54" t="s">
        <v>53</v>
      </c>
      <c r="C12" s="57" t="s">
        <v>52</v>
      </c>
      <c r="D12" s="51">
        <v>48.6</v>
      </c>
      <c r="E12" s="52">
        <v>26.2</v>
      </c>
      <c r="F12" s="56">
        <v>54</v>
      </c>
      <c r="G12" s="52">
        <v>34.799999999999997</v>
      </c>
      <c r="H12" s="56">
        <v>75.3</v>
      </c>
    </row>
    <row r="13" spans="1:8" ht="24.75" customHeight="1">
      <c r="A13" s="55"/>
      <c r="B13" s="54" t="s">
        <v>51</v>
      </c>
      <c r="C13" s="53" t="s">
        <v>11</v>
      </c>
      <c r="D13" s="52">
        <v>5116.6000000000004</v>
      </c>
      <c r="E13" s="52">
        <v>3474</v>
      </c>
      <c r="F13" s="51">
        <v>67.900000000000006</v>
      </c>
      <c r="G13" s="52">
        <v>3391.4</v>
      </c>
      <c r="H13" s="51">
        <v>102.4</v>
      </c>
    </row>
    <row r="16" spans="1:8" ht="30.75" customHeight="1">
      <c r="A16" t="s">
        <v>50</v>
      </c>
    </row>
    <row r="17" spans="1:1" ht="15.75" customHeight="1">
      <c r="A17" t="s">
        <v>49</v>
      </c>
    </row>
  </sheetData>
  <mergeCells count="7">
    <mergeCell ref="A3:H3"/>
    <mergeCell ref="A4:H4"/>
    <mergeCell ref="A5:H5"/>
    <mergeCell ref="B6:B7"/>
    <mergeCell ref="C6:C7"/>
    <mergeCell ref="D6:F6"/>
    <mergeCell ref="G6:G7"/>
  </mergeCells>
  <pageMargins left="1.7" right="0.70866141732283472" top="0.25" bottom="0.2" header="0.2" footer="0.2"/>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topLeftCell="C1"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Анализ-2021г. 1-пол-е</vt:lpstr>
      <vt:lpstr>2021 г.1-пол-е</vt:lpstr>
      <vt:lpstr>Пояс.зап-2021 1-полу-е</vt:lpstr>
      <vt:lpstr>финан.резул.2021г. 1-пол</vt:lpstr>
      <vt:lpstr>Расх. пер.1-пол-е</vt:lpstr>
      <vt:lpstr>анализ себест.1-пол-е</vt:lpstr>
      <vt:lpstr>Табл№5 1-пол</vt:lpstr>
      <vt:lpstr>Пр№1 2021г.1-пол-е.</vt:lpstr>
      <vt:lpstr>Лист1</vt:lpstr>
      <vt:lpstr>'Анализ-2021г. 1-пол-е'!Область_печати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gulom</dc:creator>
  <cp:lastModifiedBy>Пользователь Windows</cp:lastModifiedBy>
  <dcterms:created xsi:type="dcterms:W3CDTF">2020-12-03T03:54:55Z</dcterms:created>
  <dcterms:modified xsi:type="dcterms:W3CDTF">2022-04-14T04:58:55Z</dcterms:modified>
</cp:coreProperties>
</file>