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0055" windowHeight="7935" tabRatio="830"/>
  </bookViews>
  <sheets>
    <sheet name="Анализ-2021г. " sheetId="3" r:id="rId1"/>
    <sheet name="2021 г." sheetId="1" r:id="rId2"/>
    <sheet name="Пояс.зап-2021г. " sheetId="2" r:id="rId3"/>
    <sheet name="финан.резул.2021г. " sheetId="5" r:id="rId4"/>
    <sheet name="Расх. пер.2021г." sheetId="6" r:id="rId5"/>
    <sheet name="анализ себест.2021г." sheetId="8" r:id="rId6"/>
    <sheet name="Табл№5 .2021г." sheetId="7" r:id="rId7"/>
    <sheet name="Пр№1 2021г." sheetId="4" r:id="rId8"/>
    <sheet name="Лист1" sheetId="9" r:id="rId9"/>
  </sheets>
  <externalReferences>
    <externalReference r:id="rId10"/>
    <externalReference r:id="rId11"/>
    <externalReference r:id="rId12"/>
    <externalReference r:id="rId13"/>
    <externalReference r:id="rId14"/>
    <externalReference r:id="rId15"/>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1">[2]사양조정!#REF!,[2]사양조정!$C$11,[2]사양조정!$D$11,[2]사양조정!$E$11,[2]사양조정!$F$11</definedName>
    <definedName name="_a1Z" localSheetId="5">[2]사양조정!#REF!,[2]사양조정!$C$11,[2]사양조정!$D$11,[2]사양조정!$E$11,[2]사양조정!$F$11</definedName>
    <definedName name="_a1Z" localSheetId="0">[2]사양조정!#REF!,[2]사양조정!$C$11,[2]사양조정!$D$11,[2]사양조정!$E$11,[2]사양조정!$F$11</definedName>
    <definedName name="_a1Z" localSheetId="2">[2]사양조정!#REF!,[2]사양조정!$C$11,[2]사양조정!$D$11,[2]사양조정!$E$11,[2]사양조정!$F$11</definedName>
    <definedName name="_a1Z" localSheetId="7">[2]사양조정!#REF!,[2]사양조정!$C$11,[2]사양조정!$D$11,[2]사양조정!$E$11,[2]사양조정!$F$11</definedName>
    <definedName name="_a1Z" localSheetId="4">[2]사양조정!#REF!,[2]사양조정!$C$11,[2]사양조정!$D$11,[2]사양조정!$E$11,[2]사양조정!$F$11</definedName>
    <definedName name="_a1Z" localSheetId="6">[2]사양조정!#REF!,[2]사양조정!$C$11,[2]사양조정!$D$11,[2]사양조정!$E$11,[2]사양조정!$F$11</definedName>
    <definedName name="_a1Z" localSheetId="3">[2]사양조정!#REF!,[2]사양조정!$C$11,[2]사양조정!$D$11,[2]사양조정!$E$11,[2]사양조정!$F$11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5" hidden="1">{#N/A,#N/A,FALSE,"인원";#N/A,#N/A,FALSE,"비용2";#N/A,#N/A,FALSE,"비용1";#N/A,#N/A,FALSE,"비용";#N/A,#N/A,FALSE,"보증2";#N/A,#N/A,FALSE,"보증1";#N/A,#N/A,FALSE,"보증";#N/A,#N/A,FALSE,"손익1";#N/A,#N/A,FALSE,"손익";#N/A,#N/A,FALSE,"부서별매출";#N/A,#N/A,FALSE,"매출"}</definedName>
    <definedName name="_AT1" localSheetId="0"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7"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localSheetId="6"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5" hidden="1">{#N/A,#N/A,FALSE,"인원";#N/A,#N/A,FALSE,"비용2";#N/A,#N/A,FALSE,"비용1";#N/A,#N/A,FALSE,"비용";#N/A,#N/A,FALSE,"보증2";#N/A,#N/A,FALSE,"보증1";#N/A,#N/A,FALSE,"보증";#N/A,#N/A,FALSE,"손익1";#N/A,#N/A,FALSE,"손익";#N/A,#N/A,FALSE,"부서별매출";#N/A,#N/A,FALSE,"매출"}</definedName>
    <definedName name="_AT3" localSheetId="0"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7"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localSheetId="6"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5" hidden="1">{#N/A,#N/A,TRUE,"일정"}</definedName>
    <definedName name="tt" localSheetId="0" hidden="1">{#N/A,#N/A,TRUE,"일정"}</definedName>
    <definedName name="tt" localSheetId="2" hidden="1">{#N/A,#N/A,TRUE,"일정"}</definedName>
    <definedName name="tt" localSheetId="7" hidden="1">{#N/A,#N/A,TRUE,"일정"}</definedName>
    <definedName name="tt" localSheetId="4" hidden="1">{#N/A,#N/A,TRUE,"일정"}</definedName>
    <definedName name="tt" localSheetId="6" hidden="1">{#N/A,#N/A,TRUE,"일정"}</definedName>
    <definedName name="tt" localSheetId="3" hidden="1">{#N/A,#N/A,TRUE,"일정"}</definedName>
    <definedName name="tt" hidden="1">{#N/A,#N/A,TRUE,"일정"}</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0"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7"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5" hidden="1">{#N/A,#N/A,TRUE,"일정"}</definedName>
    <definedName name="wrn.주간._.보고." localSheetId="0" hidden="1">{#N/A,#N/A,TRUE,"일정"}</definedName>
    <definedName name="wrn.주간._.보고." localSheetId="2" hidden="1">{#N/A,#N/A,TRUE,"일정"}</definedName>
    <definedName name="wrn.주간._.보고." localSheetId="7" hidden="1">{#N/A,#N/A,TRUE,"일정"}</definedName>
    <definedName name="wrn.주간._.보고." localSheetId="4" hidden="1">{#N/A,#N/A,TRUE,"일정"}</definedName>
    <definedName name="wrn.주간._.보고." localSheetId="6" hidden="1">{#N/A,#N/A,TRUE,"일정"}</definedName>
    <definedName name="wrn.주간._.보고." localSheetId="3" hidden="1">{#N/A,#N/A,TRUE,"일정"}</definedName>
    <definedName name="wrn.주간._.보고." hidden="1">{#N/A,#N/A,TRUE,"일정"}</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5" hidden="1">{#N/A,#N/A,TRUE,"일정"}</definedName>
    <definedName name="WWWW" localSheetId="0" hidden="1">{#N/A,#N/A,TRUE,"일정"}</definedName>
    <definedName name="WWWW" localSheetId="2" hidden="1">{#N/A,#N/A,TRUE,"일정"}</definedName>
    <definedName name="WWWW" localSheetId="7" hidden="1">{#N/A,#N/A,TRUE,"일정"}</definedName>
    <definedName name="WWWW" localSheetId="4" hidden="1">{#N/A,#N/A,TRUE,"일정"}</definedName>
    <definedName name="WWWW" localSheetId="6" hidden="1">{#N/A,#N/A,TRUE,"일정"}</definedName>
    <definedName name="WWWW" localSheetId="3" hidden="1">{#N/A,#N/A,TRUE,"일정"}</definedName>
    <definedName name="WWWW" hidden="1">{#N/A,#N/A,TRUE,"일정"}</definedName>
    <definedName name="_xlnm.Database" localSheetId="1">#REF!</definedName>
    <definedName name="_xlnm.Database" localSheetId="5">#REF!</definedName>
    <definedName name="_xlnm.Database" localSheetId="0">#REF!</definedName>
    <definedName name="_xlnm.Database" localSheetId="2">#REF!</definedName>
    <definedName name="_xlnm.Database" localSheetId="7">#REF!</definedName>
    <definedName name="_xlnm.Database" localSheetId="4">#REF!</definedName>
    <definedName name="_xlnm.Database" localSheetId="6">#REF!</definedName>
    <definedName name="_xlnm.Database" localSheetId="3">#REF!</definedName>
    <definedName name="_xlnm.Database">#REF!</definedName>
    <definedName name="ввав"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ывы"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0"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7"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0"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7"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_xlnm.Print_Area" localSheetId="0">'Анализ-2021г. '!$A$1:$I$78</definedName>
    <definedName name="Пояс.зап9ме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0"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7"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0"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7"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0"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7"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0"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7"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H13" i="4"/>
  <c r="F13"/>
  <c r="H12"/>
  <c r="F12"/>
  <c r="H11"/>
  <c r="F11"/>
  <c r="H9"/>
  <c r="F9"/>
  <c r="H8"/>
  <c r="F8"/>
  <c r="D10" i="7"/>
  <c r="C10"/>
  <c r="D9"/>
  <c r="D15" s="1"/>
  <c r="D18" s="1"/>
  <c r="D20" s="1"/>
  <c r="C9"/>
  <c r="C15" s="1"/>
  <c r="C18" s="1"/>
  <c r="C20" s="1"/>
  <c r="D17" i="8"/>
  <c r="C11"/>
  <c r="C17" s="1"/>
  <c r="B11"/>
  <c r="B17" s="1"/>
  <c r="C43" i="6"/>
  <c r="C39"/>
  <c r="C32"/>
  <c r="B32"/>
  <c r="C27"/>
  <c r="B27"/>
  <c r="C15"/>
  <c r="B15"/>
  <c r="C7"/>
  <c r="B7"/>
  <c r="C6"/>
  <c r="B6"/>
  <c r="D19" i="5"/>
  <c r="D13"/>
  <c r="D12"/>
  <c r="D18" s="1"/>
  <c r="D24" s="1"/>
  <c r="G21" i="1"/>
  <c r="E21"/>
  <c r="H21" s="1"/>
  <c r="H20"/>
  <c r="H19"/>
  <c r="H18"/>
  <c r="F18"/>
  <c r="H17"/>
  <c r="F17"/>
  <c r="H16"/>
  <c r="F16"/>
  <c r="H15"/>
  <c r="F15"/>
  <c r="H14"/>
  <c r="F14"/>
  <c r="G12"/>
  <c r="E12"/>
  <c r="H12" s="1"/>
  <c r="H11"/>
  <c r="H10"/>
  <c r="H9"/>
  <c r="F9"/>
  <c r="H6"/>
  <c r="F6"/>
  <c r="C23" i="7" l="1"/>
  <c r="C24" s="1"/>
  <c r="C26" s="1"/>
  <c r="D23"/>
  <c r="D26"/>
  <c r="D26" i="5"/>
  <c r="D29"/>
</calcChain>
</file>

<file path=xl/sharedStrings.xml><?xml version="1.0" encoding="utf-8"?>
<sst xmlns="http://schemas.openxmlformats.org/spreadsheetml/2006/main" count="237" uniqueCount="208">
  <si>
    <t>Юсуфжанова Ё.</t>
  </si>
  <si>
    <t xml:space="preserve">            Начальник отд.СПРБ</t>
  </si>
  <si>
    <t>Буриев А.</t>
  </si>
  <si>
    <t xml:space="preserve">          Председатель Правления </t>
  </si>
  <si>
    <t>тыс. сум</t>
  </si>
  <si>
    <t>Средняя зарплата на 1-го работающего</t>
  </si>
  <si>
    <t xml:space="preserve">  Фонд оплаты труда</t>
  </si>
  <si>
    <t>%</t>
  </si>
  <si>
    <t xml:space="preserve">  Рентабельность</t>
  </si>
  <si>
    <t xml:space="preserve">  Прибыль</t>
  </si>
  <si>
    <t xml:space="preserve">ТНП в рознич.ценах </t>
  </si>
  <si>
    <t>тыс. м2</t>
  </si>
  <si>
    <t xml:space="preserve">  - стекло строит.в физ. исч.</t>
  </si>
  <si>
    <t xml:space="preserve">     "</t>
  </si>
  <si>
    <t xml:space="preserve">  - стеклобутылка физ.исч.</t>
  </si>
  <si>
    <t xml:space="preserve">  - стеклобанка физ. исч.</t>
  </si>
  <si>
    <t xml:space="preserve">  Выпуск продукции в</t>
  </si>
  <si>
    <t>Производительность труда</t>
  </si>
  <si>
    <t xml:space="preserve">  в т.ч. ППП</t>
  </si>
  <si>
    <t>чел.</t>
  </si>
  <si>
    <t xml:space="preserve">  Численность - всего</t>
  </si>
  <si>
    <t xml:space="preserve">  сопоставимых ценах</t>
  </si>
  <si>
    <t xml:space="preserve">  Объём товарной продукции в</t>
  </si>
  <si>
    <t xml:space="preserve">  действующих ценах</t>
  </si>
  <si>
    <t xml:space="preserve">     %</t>
  </si>
  <si>
    <t>Факт</t>
  </si>
  <si>
    <t>План</t>
  </si>
  <si>
    <t xml:space="preserve">   Показатели</t>
  </si>
  <si>
    <t xml:space="preserve">  №</t>
  </si>
  <si>
    <t>Темп роста %</t>
  </si>
  <si>
    <t>Ед.изм.</t>
  </si>
  <si>
    <t xml:space="preserve">                                               </t>
  </si>
  <si>
    <t xml:space="preserve">           </t>
  </si>
  <si>
    <t xml:space="preserve"> </t>
  </si>
  <si>
    <t>Выполнение бизнес-плана по основным технико-экономическим показателям</t>
  </si>
  <si>
    <t xml:space="preserve">                 Начальник ПЭО                                            Юсуфжанова Ё.</t>
  </si>
  <si>
    <t xml:space="preserve"> -</t>
  </si>
  <si>
    <t xml:space="preserve"> - ўсиш суръати</t>
  </si>
  <si>
    <t>Просроченной дебиторской задолженности не имеется.</t>
  </si>
  <si>
    <t xml:space="preserve">      Объем выпуска стеклопродукции в натуральном выражении</t>
  </si>
  <si>
    <t>Выполнение технико -экономических показателей по АО "Кварц":</t>
  </si>
  <si>
    <t>Начальник отдела СПРБ                                                               Юсуфжанова Ё.</t>
  </si>
  <si>
    <t>Главный бухгалтер                                                                        Исабоев А.</t>
  </si>
  <si>
    <t>Председатель правления                                                              Буриев А.</t>
  </si>
  <si>
    <t xml:space="preserve">              5. Финансовое состояние.</t>
  </si>
  <si>
    <t xml:space="preserve">              3. Реализация готовой продукции</t>
  </si>
  <si>
    <t xml:space="preserve">              2. Производство товаров народного потребления.</t>
  </si>
  <si>
    <t xml:space="preserve">              1. Выполнение плана производства.</t>
  </si>
  <si>
    <t xml:space="preserve"> Анализ производственно-хозяйственной деятельности</t>
  </si>
  <si>
    <t xml:space="preserve">                              БРСР бўлими бошлиғи                                                                              Юсуфжанова Ё.</t>
  </si>
  <si>
    <t xml:space="preserve">                              Бошқарув Раиси                                                                                       Буриев А.</t>
  </si>
  <si>
    <t xml:space="preserve">  - стекло в физ.исч.     </t>
  </si>
  <si>
    <t>"</t>
  </si>
  <si>
    <t xml:space="preserve">  - стеклобутылка        </t>
  </si>
  <si>
    <t xml:space="preserve">   "</t>
  </si>
  <si>
    <t xml:space="preserve">  - стеклобанка в усл.исч.        </t>
  </si>
  <si>
    <t xml:space="preserve">  Выпуск продукции в номенклатуре:</t>
  </si>
  <si>
    <t xml:space="preserve"> "</t>
  </si>
  <si>
    <t>Объём ТП в сопоставимых ценах</t>
  </si>
  <si>
    <t>млн.сум</t>
  </si>
  <si>
    <t xml:space="preserve">Объём ТП в действующих ценах </t>
  </si>
  <si>
    <t>% выполнения прогноза</t>
  </si>
  <si>
    <t>Темп роста</t>
  </si>
  <si>
    <t>Выполнение  основных показателей бизнес плана</t>
  </si>
  <si>
    <t xml:space="preserve">                      Начальник  ПЭО                                                           Юсуфжанова Ё.</t>
  </si>
  <si>
    <t xml:space="preserve">                      Главный бухгалтер                                                        Исабаев А.</t>
  </si>
  <si>
    <t xml:space="preserve">                      Председатель  правления                                                Буриев А.</t>
  </si>
  <si>
    <t>Чистая  прибыль</t>
  </si>
  <si>
    <t>Прочие налоги</t>
  </si>
  <si>
    <t>налог на прибыль</t>
  </si>
  <si>
    <t>Налогооблагаемая прибыль</t>
  </si>
  <si>
    <t>Расходы включаемые в налогооблагаемую базу и исключаемые из него</t>
  </si>
  <si>
    <t>общ фин результ до упл налогов</t>
  </si>
  <si>
    <t>Расходы по финансовой деятельности</t>
  </si>
  <si>
    <t>Доходы от валютных курсовых разниц</t>
  </si>
  <si>
    <t>Доходы в виде процентов</t>
  </si>
  <si>
    <t>Доходы и расходы финансовой деят</t>
  </si>
  <si>
    <t>Финансовый результ от осн деят</t>
  </si>
  <si>
    <t>Прочие доходы от основной деят.</t>
  </si>
  <si>
    <t>Прочие операционные   расходы</t>
  </si>
  <si>
    <t>Административные расходы</t>
  </si>
  <si>
    <t>Расходы на реализацию</t>
  </si>
  <si>
    <t>Расходы периода  В.т.ч.</t>
  </si>
  <si>
    <t>Валовый финансовый результ</t>
  </si>
  <si>
    <t>Произв. Себестоим. Продукции</t>
  </si>
  <si>
    <t>Чистая выручка c учётом биржевых цен</t>
  </si>
  <si>
    <t>Наименование показателей</t>
  </si>
  <si>
    <t xml:space="preserve"> Финансовые результаты</t>
  </si>
  <si>
    <t xml:space="preserve">                                     Начальник отдела СПРБ                                       </t>
  </si>
  <si>
    <t xml:space="preserve">                                     Главный бухгалтер</t>
  </si>
  <si>
    <t xml:space="preserve">                                     Председатель правления                    </t>
  </si>
  <si>
    <t>Другие операционные расходы</t>
  </si>
  <si>
    <t>Услуги банка</t>
  </si>
  <si>
    <t>Расходы соцстраховании</t>
  </si>
  <si>
    <t>Расходы на подготовку кадров</t>
  </si>
  <si>
    <t>Спонсорская помощь</t>
  </si>
  <si>
    <t>Отчисления на соц.страх</t>
  </si>
  <si>
    <t>Единовременные премии</t>
  </si>
  <si>
    <t>Денежные вознаг. к знамен. датам</t>
  </si>
  <si>
    <t>Гостиница в г. Ташкенте, общежитие, з.о."Чодак"</t>
  </si>
  <si>
    <t xml:space="preserve">       Зеленхоз</t>
  </si>
  <si>
    <t>в т.ч.ЛОЦ</t>
  </si>
  <si>
    <t>Содержание непроизв.хоз-в</t>
  </si>
  <si>
    <t>Другие налоги</t>
  </si>
  <si>
    <t>Налог на потребление воды</t>
  </si>
  <si>
    <t>Земельный налог</t>
  </si>
  <si>
    <t>Налог на имущество</t>
  </si>
  <si>
    <t xml:space="preserve">Услуги вспомогательных цехов </t>
  </si>
  <si>
    <t>Расходы на аренды здании</t>
  </si>
  <si>
    <t>Коммунальные услуги</t>
  </si>
  <si>
    <t>Канцелярские товары</t>
  </si>
  <si>
    <t>Расходы на содержание служебных машин</t>
  </si>
  <si>
    <t>Фонды на вышестоящие организации</t>
  </si>
  <si>
    <t>Амортизация</t>
  </si>
  <si>
    <t>Заработная плата Наблюдательному совету</t>
  </si>
  <si>
    <t>Расходы на соц.страхованию</t>
  </si>
  <si>
    <t>Расходы заработной платы</t>
  </si>
  <si>
    <t xml:space="preserve">Управленческие расходы </t>
  </si>
  <si>
    <t>Другие расходы реализации</t>
  </si>
  <si>
    <t>Выполненные работы и услуги</t>
  </si>
  <si>
    <t>Материалы</t>
  </si>
  <si>
    <t>Расходы соц.страховании</t>
  </si>
  <si>
    <t xml:space="preserve">Расходы Реализации </t>
  </si>
  <si>
    <t>Итого расходы периода:</t>
  </si>
  <si>
    <t>По бизнес плану</t>
  </si>
  <si>
    <t>Наименование</t>
  </si>
  <si>
    <t xml:space="preserve">                        БРСР бўлими бошлиғи                                                                  Юсуфжанова Ё.</t>
  </si>
  <si>
    <t xml:space="preserve">                        Бош бухгалтер                                                                              Исабоев А.</t>
  </si>
  <si>
    <t>Чистая прибыль</t>
  </si>
  <si>
    <t>Налог на доходы(прибыль)</t>
  </si>
  <si>
    <t>Расходы исключаемые из налогооблагаемой базы</t>
  </si>
  <si>
    <t>Расходы включаемые в налогооблагаемую базу</t>
  </si>
  <si>
    <t>Прибыль до уплаты налога на доходы(прибыль)</t>
  </si>
  <si>
    <t>Чрезвычайные прибыли и убытки</t>
  </si>
  <si>
    <t xml:space="preserve">Прибыль от общехозяйственной деятельности </t>
  </si>
  <si>
    <t>Доходы от финансовой деятельности</t>
  </si>
  <si>
    <t>Прибыль от основной деятельности</t>
  </si>
  <si>
    <t>Прочие доходы от основной деятельности</t>
  </si>
  <si>
    <t>Прочие операционные расходы и убытки.</t>
  </si>
  <si>
    <t xml:space="preserve"> 4.3</t>
  </si>
  <si>
    <t>Расходы по управлению(административные расходы)</t>
  </si>
  <si>
    <t xml:space="preserve"> 4.2</t>
  </si>
  <si>
    <t>Расходы по реализации продукции</t>
  </si>
  <si>
    <t xml:space="preserve"> 4.1</t>
  </si>
  <si>
    <t xml:space="preserve">Расходы периода - всего в т.ч.:    </t>
  </si>
  <si>
    <t>Валовая прибыль от реализации продукции всего по предприятию</t>
  </si>
  <si>
    <t>Производственная с/сть реализованной продукции (работ.услуг)</t>
  </si>
  <si>
    <t>Чистая выручка от реализации продукции (работ,услуг)</t>
  </si>
  <si>
    <t xml:space="preserve">№ </t>
  </si>
  <si>
    <t>основных финансовых показателях  деятельности АО"Кварц".</t>
  </si>
  <si>
    <t>Сравнительная таблица</t>
  </si>
  <si>
    <t xml:space="preserve">                                         Начальник  ПЭО                                                         Юсуфжанова Ё.</t>
  </si>
  <si>
    <t xml:space="preserve">                                         Главный бухгалтер                                                       Исабоев А.</t>
  </si>
  <si>
    <t>Итого</t>
  </si>
  <si>
    <t xml:space="preserve">          амортизация</t>
  </si>
  <si>
    <t>в т.ч резерв на холод.ремонт</t>
  </si>
  <si>
    <t>Накладные расходы всего:</t>
  </si>
  <si>
    <t>Косвенные затраты на труд</t>
  </si>
  <si>
    <t>Косвенные затраты на материалы</t>
  </si>
  <si>
    <t>Отчисление на соц страхован</t>
  </si>
  <si>
    <t xml:space="preserve">Заработная плата </t>
  </si>
  <si>
    <t>Топливо и энергия</t>
  </si>
  <si>
    <t>Сырье и материалы</t>
  </si>
  <si>
    <t xml:space="preserve">Анализ себестоимости проукции АО "Кварц" </t>
  </si>
  <si>
    <t xml:space="preserve">           Выпуск  стеклопродукции  производится исходя из потребности</t>
  </si>
  <si>
    <t xml:space="preserve">  рынка согласно заключенных договоров по спросу покупателя.</t>
  </si>
  <si>
    <t>млн.шт</t>
  </si>
  <si>
    <t>тыс. шт</t>
  </si>
  <si>
    <t xml:space="preserve">   тыс. шт</t>
  </si>
  <si>
    <t>Расходы бесплатного питание сотрудников</t>
  </si>
  <si>
    <t>2020 год</t>
  </si>
  <si>
    <t>План на 2021 год</t>
  </si>
  <si>
    <t>Другие управленческие расходы</t>
  </si>
  <si>
    <t xml:space="preserve"> План на 2021 год</t>
  </si>
  <si>
    <r>
      <t xml:space="preserve">            </t>
    </r>
    <r>
      <rPr>
        <b/>
        <sz val="12"/>
        <color indexed="8"/>
        <rFont val="Times New Roman"/>
        <family val="1"/>
        <charset val="204"/>
      </rPr>
      <t xml:space="preserve">  4. Эконо</t>
    </r>
    <r>
      <rPr>
        <b/>
        <sz val="12"/>
        <rFont val="Times New Roman"/>
        <family val="1"/>
        <charset val="204"/>
      </rPr>
      <t>мические показатели производства.</t>
    </r>
  </si>
  <si>
    <t>Председатель Правления                                             Буриев А.</t>
  </si>
  <si>
    <t xml:space="preserve">                                   АО "Кварц" за 2021 год.</t>
  </si>
  <si>
    <t xml:space="preserve">Акционерным  обществом  "Кварц" за 2021 год  произведено товарной продукции в действующих  ценах  на 487 647,698  млн.сум или 98,4% от  прогнозируемого объёма, при  этом темп  роста  объема  производства к прошлому году составил 163,1 %.
В сопоставимых ценах выпуск товарной продукции составил 385 752,269  млн.сум, темп роста составио 130,9 %. 
В результате задержки строительства новой флоат -линии  по производству стекла из-за пандемии не выполнен предусмотренный бизнес-планом объем производства стекла.
</t>
  </si>
  <si>
    <t xml:space="preserve">           За 2021 год предприятием реализовано товаров народного  потребления на  сумму   43 978,911 млн.сум, что составляет 10,4 % от общего объема реализации   продукции.   Задание    по   производству  товаров  народного   потребления выполнено 183,2%, темп роста к прошлому году составил 102,1 %.  </t>
  </si>
  <si>
    <t xml:space="preserve">        За 2021  год  акционерным  обществом "Кварц" произведено продукции  в действующих  ценах  на   сумму 487 647,698 млн.сум,   производственная  себестоимость выпущенной продукции  составила 320 825,985   млн .сум.   На  производство 1000 сум товарной продукции затрачено 657,9 сум, общая рентабельность произведенной продукции составила 23,8 %.       
      Чистая выручка от реализации продукции составила 423 320,908  млн.сум, чистая  прибыль составила 54 712,93 млн.сум, Рентабельность  реализованной   продукции  по  валовой прибыли   составила 35,3 %, рентабельность по чистой прибыли составилам 12,8%.  
        Расходы периода составили  72 040,210 млн.сум, в том числе:  
расходы по реализации                             18 284,998  млн.сум  
расходы по управлению                            14 922,923  млн.сум   
прочие операционные расходы                   38 832,289  млн.сум   
         В отчетном периоде сложилось отрицательное сальдо от финансовой деятельности предприятия. Расходы  по финансовой    деятельности  составило          182 699,751  млн.сум.
Доходы от финансовой деятельности 95 822,497 млн.сум, в том числе 92 955,392 млн.сум, доход от обменного курса валюты.
</t>
  </si>
  <si>
    <t xml:space="preserve">         По состоянию на 01.01.22 г. дебиторская задолженность  составила              37 621,367 млн. сум, в  том числе:
задолженность   покупателей   и   заказчиков               - 9 859,723  млн.сум
авансы  выданные  поставщикам  и подрядчикам        -  8 406,590 млн.сум  
авансовые платежи по налогам и сборам в бюджет,    -  11 588,966  млн.сум
в гос. целевые  фонды  и  по страхованию                  -  76,619   млн.сум 
прочие  дебиторские    задолженности                        -  7 689,468  млн.сум
Кредиторская задолженность на 01.01. 22 г. составила  74 987,917 млн.сум,
в том  числе:
задолженность  поставщикам  и  подрядчикам     -         19 126,360  млн.сум
полученные авансы                                             -         16 399,183 млн.сум  
задолженность по платежам в бюджет                  -         3 572,119  млн.сум                   
в гос.целевые фонды                                           -         1 259,918 млн.сум 
задолженность по оплате труда                             -         3 611,912   млн.сум
прочие кредиторские задолженности                     -         31 018,425 млн.сум
Во исполнении ПКМ № 207 от 28.07.2015г. "О внедрении критериев оценки эффективности деятельности акционерных обществ и  других хозяйствующих субъектов с долей государства" в АО "Кварц" разработано  положение,  в  котором  предусмотрены основные и дополнительные ключевые показатели эффективности. В результате проведенных расчетов за 2021год интегральный коэффициент основных  ключевых показателей эффективности составил 107,4%. Интегральный коэффициент дополнительных  ключевых  показателей  эффективности  составил 117,45 %.
      Согласно  п.27   ПКМ  № 207  эффективность   деятельности   предприятия  по  основным и дополнительным ключевым показателям эффективности  признается высоким.
</t>
  </si>
  <si>
    <t xml:space="preserve"> за 2021 год в АО "Кварц"</t>
  </si>
  <si>
    <t xml:space="preserve"> 2021  год  </t>
  </si>
  <si>
    <t xml:space="preserve">                        2020 год </t>
  </si>
  <si>
    <t xml:space="preserve">  Объём товарной продукции в  в действующих  ценах </t>
  </si>
  <si>
    <t xml:space="preserve">     тыс. сум</t>
  </si>
  <si>
    <t xml:space="preserve">Пояснительная записка
по итогам 2021 года  АО "Кварц".
</t>
  </si>
  <si>
    <t xml:space="preserve">Объем товарной продукции  в действующих ценах       - 487 647 698 тыс сум                                         - темп роста                                                                  - 163,1%             
 - Объем товарной продукции          
   в сопоставимых ценах                                               - 385 752 269 тыс сум   
 - темп роста                                                                 - 130,9%     </t>
  </si>
  <si>
    <t xml:space="preserve"> - стеклобанка в физ. исч.       - 50,035млн.шт.     
 - темп роста                          - 74,7%             
 - стеклобутылка в физ. исч.  - 47,222  млн.шт.   
 - темп роста                            - 63,3%             
 - стекло в физ.исч.                   - 12 229  тыс м2      
 - темп роста                            - 181%                                                                                       Причина, по которой объем производства стеклянных бутылок и стеклянных банок ниже соответствующих показателей 2020 года, заключается в том, что производственные печи были остановлены для капитального ремонта.</t>
  </si>
  <si>
    <t>Себестоимость выпускаемой продукции  - 320 825 985  тыс сум            
Чистая прибыль составляет                        - 54 712 930  тыс сум             
Рентабельность                                               - 23,8%</t>
  </si>
  <si>
    <r>
      <t xml:space="preserve"> Численность работающих на АО"Кварц" на 01.01.2022 года -</t>
    </r>
    <r>
      <rPr>
        <b/>
        <i/>
        <sz val="13"/>
        <rFont val="Times New Roman"/>
        <family val="1"/>
        <charset val="204"/>
      </rPr>
      <t>2 477 человек</t>
    </r>
  </si>
  <si>
    <r>
      <t>в том числе ППП -</t>
    </r>
    <r>
      <rPr>
        <b/>
        <i/>
        <sz val="13"/>
        <rFont val="Times New Roman"/>
        <family val="1"/>
        <charset val="204"/>
      </rPr>
      <t>2 324 человек</t>
    </r>
  </si>
  <si>
    <r>
      <t>Среднемесячная заработная плата                                       -  2 925</t>
    </r>
    <r>
      <rPr>
        <b/>
        <i/>
        <sz val="13"/>
        <rFont val="Times New Roman"/>
        <family val="1"/>
        <charset val="204"/>
      </rPr>
      <t xml:space="preserve"> тыс сум</t>
    </r>
  </si>
  <si>
    <r>
      <t>Фонд оплаты труда                                                                 - 86 942 969</t>
    </r>
    <r>
      <rPr>
        <b/>
        <i/>
        <sz val="13"/>
        <rFont val="Times New Roman"/>
        <family val="1"/>
        <charset val="204"/>
      </rPr>
      <t xml:space="preserve"> тыс сум</t>
    </r>
  </si>
  <si>
    <r>
      <t>Дебиторская задолженность  на 01.01.2022                     - 38 202,488</t>
    </r>
    <r>
      <rPr>
        <b/>
        <i/>
        <sz val="13"/>
        <rFont val="Times New Roman"/>
        <family val="1"/>
        <charset val="204"/>
      </rPr>
      <t xml:space="preserve"> млн.сум</t>
    </r>
  </si>
  <si>
    <r>
      <t xml:space="preserve">Кредиторская задолженность на      01.01.2022                    - 75 874,670 </t>
    </r>
    <r>
      <rPr>
        <b/>
        <i/>
        <sz val="13"/>
        <rFont val="Times New Roman"/>
        <family val="1"/>
        <charset val="204"/>
      </rPr>
      <t>млн.сум</t>
    </r>
  </si>
  <si>
    <r>
      <t xml:space="preserve">Объем реализации в денежном выражении                      -       423 590 858 </t>
    </r>
    <r>
      <rPr>
        <b/>
        <i/>
        <sz val="13"/>
        <rFont val="Times New Roman"/>
        <family val="1"/>
        <charset val="204"/>
      </rPr>
      <t>тыс сум</t>
    </r>
  </si>
  <si>
    <t>по АО "Кварц"  за  2021 г.</t>
  </si>
  <si>
    <t>2021 год</t>
  </si>
  <si>
    <t>Прочие расходы</t>
  </si>
  <si>
    <t>Доход в виде дивидендов</t>
  </si>
  <si>
    <t>Расходы периода в АО  "Кварц"  2021 год</t>
  </si>
  <si>
    <t xml:space="preserve"> 2021 год</t>
  </si>
  <si>
    <t>тыс.сумм.</t>
  </si>
  <si>
    <t xml:space="preserve"> 2020 год           </t>
  </si>
  <si>
    <t xml:space="preserve">.2021 год                   </t>
  </si>
  <si>
    <t xml:space="preserve">  за 2021 год по АО "Кварц"</t>
  </si>
  <si>
    <t xml:space="preserve">За 2021 год  реализовано потребителям:
Стеклобанок  в усл. 0,5 л исч.      -     113,458  млн.шт. на сумму  57 860  млн.сум
                         в физ.исч.        -        37,869 млн.шт
Стекло бутылок  в усл. 0,5 л исч.  -   38,476   млн.шт. на сумму  42 867 млн.сум
                        в физ.исч.        -         48,674 млн.шт
 Стекла листового в усл.2 мм исч.  - 18 948 тыс.м2.   на  сумму  318 093  млн.сум
                            в физ.исч.          - 10 777 тыс.м2  
Остатки готовой продукции на 01.01.2022 года составил:
Стеклобанок  в усл. 0,5 л исч.     -   89,939  млн.шт. на сумму  46 964,5  млн.сум
                         в физ.исч.              25,853 млн.шт
  Стеклобутылок в усл. 0,5 л исч. - 11,667 млн.шт. на сумму  5 760,4    млн.сум 
                          в физ.исч.            8,602 млн.шт 
Стекла листового в усл.2 мм исч. - 3 194,83 тыс.м2  на сумму  50 717,9 млн.сум 
                           в физ.исч.      -    1 689,95 тыс.м2
За 2021 год на экспорт отгружено продукции на сумму 4 038,075 тыс.долл.США, из них:
Стеклобанок в физ.исч.  -  7,659 тыс.шт. на  сумму  1 053,98 тыс.долл.США 
Стекло листовое в физ.исч. – 965,441 тыс.м2, на сумму 2 920,108  тыс.долл.США    Стеклобой и огнеупорные кирпичи б/у 1 216,06 тн.  63,987 тыс.долл.США 
      </t>
  </si>
</sst>
</file>

<file path=xl/styles.xml><?xml version="1.0" encoding="utf-8"?>
<styleSheet xmlns="http://schemas.openxmlformats.org/spreadsheetml/2006/main">
  <numFmts count="29">
    <numFmt numFmtId="164" formatCode="0.0"/>
    <numFmt numFmtId="165" formatCode="#,##0.0"/>
    <numFmt numFmtId="166" formatCode="_ &quot;\&quot;* #,##0_ ;_ &quot;\&quot;* \-#,##0_ ;_ &quot;\&quot;* &quot;-&quot;_ ;_ @_ "/>
    <numFmt numFmtId="167" formatCode="_(&quot;$&quot;* #,##0.00_);_(&quot;$&quot;* \(#,##0.00\);_(&quot;$&quot;* &quot;-&quot;??_);_(@_)"/>
    <numFmt numFmtId="168" formatCode="_(&quot;$&quot;* #,##0_);_(&quot;$&quot;* \(#,##0\);_(&quot;$&quot;* &quot;-&quot;_);_(@_)"/>
    <numFmt numFmtId="169" formatCode="_-* #,##0.00_-;\-* #,##0.00_-;_-* &quot;-&quot;??_-;_-@_-"/>
    <numFmt numFmtId="170" formatCode="_ &quot;\&quot;* #,##0.00_ ;_ &quot;\&quot;* \-#,##0.00_ ;_ &quot;\&quot;* &quot;-&quot;??_ ;_ @_ "/>
    <numFmt numFmtId="171" formatCode="_ &quot;$&quot;* #,##0.00_ ;_ &quot;$&quot;* \-#,##0.00_ ;_ &quot;$&quot;* &quot;-&quot;??_ ;_ @_ "/>
    <numFmt numFmtId="172" formatCode="&quot;\&quot;#,##0.00;[Red]&quot;\&quot;\-#,##0.00"/>
    <numFmt numFmtId="173" formatCode="_ &quot;$&quot;* #,##0_ ;_ &quot;$&quot;* \-#,##0_ ;_ &quot;$&quot;* &quot;-&quot;_ ;_ @_ "/>
    <numFmt numFmtId="174" formatCode="_-&quot;\&quot;* #,##0.00_-;\-&quot;\&quot;* #,##0.00_-;_-&quot;\&quot;* &quot;-&quot;??_-;_-@_-"/>
    <numFmt numFmtId="175" formatCode="\$#,##0.00;\(\$#,##0.00\)"/>
    <numFmt numFmtId="176" formatCode="&quot;\&quot;#,##0;[Red]&quot;\&quot;\-#,##0"/>
    <numFmt numFmtId="177" formatCode="_ * #,##0_ ;_ * \-#,##0_ ;_ * &quot;-&quot;_ ;_ @_ "/>
    <numFmt numFmtId="178" formatCode="_ * #,##0.00_ ;_ * \-#,##0.00_ ;_ * &quot;-&quot;??_ ;_ @_ "/>
    <numFmt numFmtId="179" formatCode="#,##0.0;[Red]\-#,##0.0"/>
    <numFmt numFmtId="180" formatCode="_-* #,##0.00[$€-1]_-;\-* #,##0.00[$€-1]_-;_-* &quot;-&quot;??[$€-1]_-"/>
    <numFmt numFmtId="181" formatCode="_(* #,##0_);_(* \(#,##0\);_(* &quot;-&quot;_);_(@_)"/>
    <numFmt numFmtId="182" formatCode="_(* #,##0.00_);_(* \(#,##0.00\);_(* &quot;-&quot;??_);_(@_)"/>
    <numFmt numFmtId="183" formatCode="_-* #,##0.00_р_._-;\-* #,##0.00_р_._-;_-* &quot;-&quot;??_р_.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_ ;[Red]\-#,##0.0\ "/>
    <numFmt numFmtId="191" formatCode="#,##0.000_ ;[Red]\-#,##0.000\ "/>
    <numFmt numFmtId="192" formatCode="#,##0.000"/>
  </numFmts>
  <fonts count="100">
    <font>
      <sz val="10"/>
      <name val="Arial Cyr"/>
      <charset val="204"/>
    </font>
    <font>
      <sz val="10"/>
      <name val="Arial Cyr"/>
      <charset val="204"/>
    </font>
    <font>
      <sz val="10"/>
      <name val="Times New Roman"/>
      <family val="1"/>
      <charset val="204"/>
    </font>
    <font>
      <sz val="11"/>
      <name val="Times New Roman"/>
      <family val="1"/>
      <charset val="204"/>
    </font>
    <font>
      <sz val="11"/>
      <name val="Arial Cyr"/>
      <charset val="204"/>
    </font>
    <font>
      <i/>
      <sz val="10"/>
      <name val="Times New Roman"/>
      <family val="1"/>
      <charset val="204"/>
    </font>
    <font>
      <i/>
      <sz val="10"/>
      <name val="Arial Cyr"/>
      <charset val="204"/>
    </font>
    <font>
      <sz val="8"/>
      <name val="Times New Roman"/>
      <family val="1"/>
      <charset val="204"/>
    </font>
    <font>
      <i/>
      <sz val="12"/>
      <name val="Arial Cyr"/>
      <charset val="204"/>
    </font>
    <font>
      <i/>
      <sz val="14"/>
      <name val="Arial Cyr"/>
      <charset val="204"/>
    </font>
    <font>
      <i/>
      <sz val="11"/>
      <name val="Arial Cyr"/>
      <charset val="204"/>
    </font>
    <font>
      <sz val="16"/>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i/>
      <sz val="13"/>
      <name val="Arial Cyr"/>
      <charset val="204"/>
    </font>
    <font>
      <i/>
      <sz val="13"/>
      <name val="Arial Cyr"/>
      <charset val="186"/>
    </font>
    <font>
      <i/>
      <sz val="13"/>
      <name val="Times New Roman"/>
      <family val="1"/>
      <charset val="204"/>
    </font>
    <font>
      <b/>
      <i/>
      <sz val="13"/>
      <name val="Times New Roman"/>
      <family val="1"/>
      <charset val="204"/>
    </font>
    <font>
      <sz val="9"/>
      <name val="Arial Cyr"/>
      <charset val="204"/>
    </font>
    <font>
      <sz val="12"/>
      <name val="Arial Cyr"/>
      <charset val="204"/>
    </font>
    <font>
      <sz val="12"/>
      <name val="Bodoni MT Black"/>
      <family val="1"/>
    </font>
    <font>
      <sz val="10"/>
      <name val="Bodoni MT Black"/>
      <family val="1"/>
    </font>
    <font>
      <b/>
      <sz val="10"/>
      <name val="Arial Cyr"/>
      <family val="2"/>
      <charset val="204"/>
    </font>
    <font>
      <u/>
      <sz val="10"/>
      <name val="Arial Cyr"/>
      <family val="2"/>
      <charset val="204"/>
    </font>
    <font>
      <b/>
      <sz val="12"/>
      <name val="Arial Cyr"/>
      <family val="2"/>
      <charset val="204"/>
    </font>
    <font>
      <sz val="10"/>
      <name val="Arial Narrow"/>
      <family val="2"/>
      <charset val="204"/>
    </font>
    <font>
      <sz val="8"/>
      <name val="Arial Narrow"/>
      <family val="2"/>
      <charset val="204"/>
    </font>
    <font>
      <b/>
      <sz val="10"/>
      <name val="Arial Cyr"/>
      <charset val="204"/>
    </font>
    <font>
      <b/>
      <sz val="8"/>
      <name val="Arial Narrow"/>
      <family val="2"/>
      <charset val="204"/>
    </font>
    <font>
      <sz val="8"/>
      <name val="Arial Cyr"/>
      <charset val="204"/>
    </font>
    <font>
      <sz val="11"/>
      <name val="Arial Narrow"/>
      <family val="2"/>
      <charset val="204"/>
    </font>
    <font>
      <sz val="14"/>
      <name val="Times New Roman"/>
      <family val="1"/>
      <charset val="204"/>
    </font>
    <font>
      <sz val="12"/>
      <name val="Arial Cyr"/>
      <family val="2"/>
      <charset val="204"/>
    </font>
    <font>
      <sz val="12"/>
      <name val="Arial Cyr"/>
      <charset val="186"/>
    </font>
    <font>
      <i/>
      <sz val="12"/>
      <name val="Arial Cyr"/>
      <charset val="186"/>
    </font>
    <font>
      <sz val="10"/>
      <color rgb="FFFF0000"/>
      <name val="Arial Cyr"/>
      <charset val="204"/>
    </font>
    <font>
      <b/>
      <sz val="12"/>
      <name val="Times New Roman"/>
      <family val="1"/>
      <charset val="204"/>
    </font>
    <font>
      <b/>
      <sz val="14"/>
      <name val="Times New Roman"/>
      <family val="1"/>
      <charset val="204"/>
    </font>
    <font>
      <b/>
      <sz val="12"/>
      <color indexed="8"/>
      <name val="Times New Roman"/>
      <family val="1"/>
      <charset val="204"/>
    </font>
    <font>
      <b/>
      <i/>
      <sz val="12"/>
      <name val="Times New Roman"/>
      <family val="1"/>
      <charset val="204"/>
    </font>
    <font>
      <i/>
      <sz val="12"/>
      <name val="Times New Roman"/>
      <family val="1"/>
      <charset val="204"/>
    </font>
  </fonts>
  <fills count="7">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309">
    <xf numFmtId="0" fontId="0" fillId="0" borderId="0"/>
    <xf numFmtId="0" fontId="12" fillId="0" borderId="0"/>
    <xf numFmtId="0" fontId="13" fillId="0" borderId="0"/>
    <xf numFmtId="0" fontId="14" fillId="0" borderId="0"/>
    <xf numFmtId="0" fontId="12" fillId="0" borderId="0"/>
    <xf numFmtId="0" fontId="15" fillId="0" borderId="0" applyFont="0" applyFill="0" applyBorder="0" applyAlignment="0" applyProtection="0"/>
    <xf numFmtId="0" fontId="16" fillId="0" borderId="0" applyFont="0" applyFill="0" applyBorder="0" applyAlignment="0" applyProtection="0"/>
    <xf numFmtId="0" fontId="17" fillId="0" borderId="0"/>
    <xf numFmtId="0" fontId="12"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0" fontId="12" fillId="0" borderId="0"/>
    <xf numFmtId="0" fontId="17" fillId="0" borderId="0"/>
    <xf numFmtId="0" fontId="19" fillId="0" borderId="0" applyFont="0" applyFill="0" applyBorder="0" applyAlignment="0" applyProtection="0"/>
    <xf numFmtId="0" fontId="12" fillId="0" borderId="0"/>
    <xf numFmtId="0" fontId="19" fillId="0" borderId="0" applyFont="0" applyFill="0" applyBorder="0" applyAlignment="0" applyProtection="0"/>
    <xf numFmtId="0" fontId="17" fillId="0" borderId="0"/>
    <xf numFmtId="0" fontId="17"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0" fontId="12" fillId="0" borderId="0"/>
    <xf numFmtId="0" fontId="20"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23" fillId="0" borderId="0"/>
    <xf numFmtId="0" fontId="24"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6"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7"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3" fillId="0" borderId="0" applyFont="0" applyFill="0" applyBorder="0" applyAlignment="0" applyProtection="0"/>
    <xf numFmtId="171"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3" fontId="38" fillId="0" borderId="0" applyFont="0" applyFill="0" applyBorder="0" applyAlignment="0" applyProtection="0"/>
    <xf numFmtId="173" fontId="39" fillId="0" borderId="0" applyFont="0" applyFill="0" applyBorder="0" applyAlignment="0" applyProtection="0"/>
    <xf numFmtId="168" fontId="32" fillId="0" borderId="0" applyFont="0" applyFill="0" applyBorder="0" applyAlignment="0" applyProtection="0"/>
    <xf numFmtId="168"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74"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5" fontId="33" fillId="0" borderId="0" applyFont="0" applyFill="0" applyBorder="0" applyAlignment="0" applyProtection="0"/>
    <xf numFmtId="175"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8" fillId="0" borderId="0" applyFont="0" applyFill="0" applyBorder="0" applyAlignment="0" applyProtection="0"/>
    <xf numFmtId="171" fontId="39" fillId="0" borderId="0" applyFont="0" applyFill="0" applyBorder="0" applyAlignment="0" applyProtection="0"/>
    <xf numFmtId="167" fontId="32" fillId="0" borderId="0" applyFont="0" applyFill="0" applyBorder="0" applyAlignment="0" applyProtection="0"/>
    <xf numFmtId="167"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2" fillId="0" borderId="0"/>
    <xf numFmtId="0" fontId="30" fillId="0" borderId="0" applyFont="0" applyFill="0" applyBorder="0" applyAlignment="0" applyProtection="0"/>
    <xf numFmtId="177" fontId="43" fillId="0" borderId="0" applyFont="0" applyFill="0" applyBorder="0" applyAlignment="0" applyProtection="0"/>
    <xf numFmtId="0" fontId="31" fillId="0" borderId="0" applyFont="0" applyFill="0" applyBorder="0" applyAlignment="0" applyProtection="0"/>
    <xf numFmtId="178" fontId="43" fillId="0" borderId="0" applyFont="0" applyFill="0" applyBorder="0" applyAlignment="0" applyProtection="0"/>
    <xf numFmtId="38" fontId="22" fillId="2" borderId="3">
      <protection locked="0"/>
    </xf>
    <xf numFmtId="38" fontId="22" fillId="0" borderId="3"/>
    <xf numFmtId="38" fontId="44" fillId="0" borderId="3"/>
    <xf numFmtId="179" fontId="22" fillId="0" borderId="3"/>
    <xf numFmtId="0" fontId="44" fillId="0" borderId="3" applyNumberFormat="0">
      <alignment horizontal="center"/>
    </xf>
    <xf numFmtId="38" fontId="44" fillId="3" borderId="3" applyNumberFormat="0" applyFont="0" applyBorder="0" applyAlignment="0">
      <alignment horizontal="center"/>
    </xf>
    <xf numFmtId="0" fontId="45" fillId="0" borderId="3" applyNumberFormat="0"/>
    <xf numFmtId="0" fontId="44" fillId="0" borderId="3" applyNumberFormat="0"/>
    <xf numFmtId="0" fontId="45" fillId="0" borderId="3" applyNumberFormat="0">
      <alignment horizontal="right"/>
    </xf>
    <xf numFmtId="0" fontId="19" fillId="0" borderId="0" applyFont="0" applyFill="0" applyBorder="0" applyAlignment="0" applyProtection="0"/>
    <xf numFmtId="0" fontId="46" fillId="0" borderId="0"/>
    <xf numFmtId="0" fontId="31" fillId="0" borderId="0"/>
    <xf numFmtId="0" fontId="43" fillId="0" borderId="0"/>
    <xf numFmtId="0" fontId="47" fillId="0" borderId="0"/>
    <xf numFmtId="180" fontId="48" fillId="0" borderId="0" applyFont="0" applyFill="0" applyBorder="0" applyAlignment="0" applyProtection="0"/>
    <xf numFmtId="0" fontId="49" fillId="0" borderId="10" applyNumberFormat="0" applyAlignment="0" applyProtection="0">
      <alignment horizontal="left" vertical="center"/>
    </xf>
    <xf numFmtId="0" fontId="49" fillId="0" borderId="9">
      <alignment horizontal="left" vertical="center"/>
    </xf>
    <xf numFmtId="0" fontId="24" fillId="0" borderId="0"/>
    <xf numFmtId="0" fontId="1" fillId="0" borderId="0"/>
    <xf numFmtId="0" fontId="50" fillId="0" borderId="0" applyFont="0" applyFill="0" applyBorder="0" applyAlignment="0" applyProtection="0"/>
    <xf numFmtId="0" fontId="50" fillId="0" borderId="0" applyFont="0" applyFill="0" applyBorder="0" applyAlignment="0" applyProtection="0"/>
    <xf numFmtId="9" fontId="51"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0" fontId="50"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77" fontId="53" fillId="0" borderId="0" applyFont="0" applyFill="0" applyBorder="0" applyAlignment="0" applyProtection="0"/>
    <xf numFmtId="178" fontId="51" fillId="0" borderId="0" applyFont="0" applyFill="0" applyBorder="0" applyAlignment="0" applyProtection="0"/>
    <xf numFmtId="166" fontId="53" fillId="0" borderId="0" applyFont="0" applyFill="0" applyBorder="0" applyAlignment="0" applyProtection="0"/>
    <xf numFmtId="170" fontId="51" fillId="0" borderId="0" applyFont="0" applyFill="0" applyBorder="0" applyAlignment="0" applyProtection="0"/>
    <xf numFmtId="0" fontId="54" fillId="0" borderId="0"/>
    <xf numFmtId="40" fontId="42" fillId="0" borderId="0" applyFont="0" applyFill="0" applyBorder="0" applyAlignment="0" applyProtection="0"/>
    <xf numFmtId="38" fontId="42"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6" fillId="0" borderId="0"/>
    <xf numFmtId="0" fontId="51" fillId="0" borderId="0"/>
    <xf numFmtId="0" fontId="56" fillId="0" borderId="0"/>
    <xf numFmtId="0" fontId="12" fillId="0" borderId="0"/>
    <xf numFmtId="0" fontId="12" fillId="0" borderId="0"/>
    <xf numFmtId="0" fontId="12" fillId="0" borderId="0"/>
    <xf numFmtId="0" fontId="56" fillId="0" borderId="0"/>
    <xf numFmtId="0" fontId="56" fillId="0" borderId="0"/>
    <xf numFmtId="0" fontId="57" fillId="0" borderId="0">
      <alignment horizontal="left"/>
    </xf>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1" fillId="0" borderId="0" applyFont="0" applyFill="0" applyBorder="0" applyAlignment="0" applyProtection="0"/>
    <xf numFmtId="0" fontId="59" fillId="0" borderId="0"/>
    <xf numFmtId="181" fontId="60" fillId="0" borderId="0" applyFont="0" applyFill="0" applyBorder="0" applyAlignment="0" applyProtection="0"/>
    <xf numFmtId="182" fontId="60" fillId="0" borderId="0" applyFont="0" applyFill="0" applyBorder="0" applyAlignment="0" applyProtection="0"/>
    <xf numFmtId="183" fontId="58" fillId="0" borderId="0" applyFont="0" applyFill="0" applyBorder="0" applyAlignment="0" applyProtection="0"/>
    <xf numFmtId="182" fontId="22" fillId="0" borderId="0" applyFont="0" applyFill="0" applyBorder="0" applyAlignment="0" applyProtection="0"/>
    <xf numFmtId="183" fontId="1"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52" fillId="0" borderId="0" applyFont="0" applyFill="0" applyBorder="0" applyAlignment="0" applyProtection="0"/>
    <xf numFmtId="0" fontId="19"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50" fillId="0" borderId="0" applyFont="0" applyFill="0" applyBorder="0" applyAlignment="0" applyProtection="0"/>
    <xf numFmtId="0" fontId="65" fillId="0" borderId="0"/>
    <xf numFmtId="0" fontId="64"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84" fontId="66" fillId="0" borderId="0" applyFont="0" applyFill="0" applyBorder="0" applyAlignment="0" applyProtection="0"/>
    <xf numFmtId="0" fontId="50" fillId="0" borderId="0" applyFont="0" applyFill="0" applyBorder="0" applyAlignment="0" applyProtection="0"/>
    <xf numFmtId="0" fontId="19"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85" fontId="56" fillId="0" borderId="0" applyFont="0" applyFill="0" applyBorder="0" applyAlignment="0" applyProtection="0"/>
    <xf numFmtId="186" fontId="56" fillId="0" borderId="0" applyFont="0" applyFill="0" applyBorder="0" applyAlignment="0" applyProtection="0"/>
    <xf numFmtId="0" fontId="50" fillId="0" borderId="0" applyFont="0" applyFill="0" applyBorder="0" applyAlignment="0" applyProtection="0"/>
    <xf numFmtId="166" fontId="50" fillId="0" borderId="0" applyFont="0" applyFill="0" applyBorder="0" applyAlignment="0" applyProtection="0"/>
    <xf numFmtId="170" fontId="50" fillId="0" borderId="0" applyFont="0" applyFill="0" applyBorder="0" applyAlignment="0" applyProtection="0"/>
    <xf numFmtId="0" fontId="67" fillId="0" borderId="0"/>
    <xf numFmtId="0" fontId="68" fillId="0" borderId="0"/>
    <xf numFmtId="0" fontId="19" fillId="0" borderId="0" applyFont="0" applyFill="0" applyBorder="0" applyAlignment="0" applyProtection="0"/>
    <xf numFmtId="0" fontId="69" fillId="0" borderId="0"/>
    <xf numFmtId="0" fontId="56" fillId="0" borderId="0"/>
    <xf numFmtId="0" fontId="50" fillId="0" borderId="0"/>
    <xf numFmtId="0" fontId="13" fillId="0" borderId="0"/>
    <xf numFmtId="0" fontId="56" fillId="0" borderId="0"/>
    <xf numFmtId="0" fontId="60" fillId="0" borderId="0"/>
    <xf numFmtId="0" fontId="56" fillId="0" borderId="0" applyNumberFormat="0" applyProtection="0"/>
    <xf numFmtId="0" fontId="56" fillId="0" borderId="0" applyNumberFormat="0" applyProtection="0"/>
    <xf numFmtId="0" fontId="56" fillId="0" borderId="0"/>
    <xf numFmtId="0" fontId="70" fillId="0" borderId="0"/>
    <xf numFmtId="0" fontId="56" fillId="0" borderId="0"/>
    <xf numFmtId="0" fontId="71" fillId="0" borderId="0"/>
    <xf numFmtId="0" fontId="71" fillId="0" borderId="0"/>
    <xf numFmtId="0" fontId="56" fillId="0" borderId="0"/>
    <xf numFmtId="0" fontId="71" fillId="0" borderId="0"/>
    <xf numFmtId="0" fontId="71" fillId="0" borderId="0"/>
    <xf numFmtId="0" fontId="71" fillId="0" borderId="0"/>
    <xf numFmtId="0" fontId="72" fillId="0" borderId="0" applyAlignment="0"/>
    <xf numFmtId="0" fontId="71" fillId="0" borderId="0"/>
    <xf numFmtId="0" fontId="70" fillId="0" borderId="0"/>
    <xf numFmtId="0" fontId="56" fillId="0" borderId="0"/>
    <xf numFmtId="0" fontId="56" fillId="0" borderId="0"/>
    <xf numFmtId="187" fontId="56" fillId="0" borderId="0" applyFont="0" applyFill="0" applyBorder="0" applyAlignment="0" applyProtection="0"/>
    <xf numFmtId="188" fontId="56" fillId="0" borderId="0" applyFont="0" applyFill="0" applyBorder="0" applyAlignment="0" applyProtection="0"/>
  </cellStyleXfs>
  <cellXfs count="232">
    <xf numFmtId="0" fontId="0" fillId="0" borderId="0" xfId="0"/>
    <xf numFmtId="0" fontId="2" fillId="0" borderId="0" xfId="0" applyFont="1"/>
    <xf numFmtId="0" fontId="3" fillId="0" borderId="0" xfId="0" applyFont="1"/>
    <xf numFmtId="0" fontId="4" fillId="0" borderId="0" xfId="0" applyFont="1"/>
    <xf numFmtId="164" fontId="3" fillId="0" borderId="1" xfId="0" applyNumberFormat="1" applyFont="1" applyBorder="1" applyAlignment="1">
      <alignment horizontal="center"/>
    </xf>
    <xf numFmtId="165" fontId="3" fillId="0" borderId="3" xfId="0" applyNumberFormat="1" applyFont="1" applyFill="1" applyBorder="1" applyAlignment="1">
      <alignment horizontal="center"/>
    </xf>
    <xf numFmtId="0" fontId="2" fillId="0" borderId="5" xfId="0" applyFont="1" applyBorder="1" applyAlignment="1">
      <alignment horizontal="center"/>
    </xf>
    <xf numFmtId="0" fontId="5" fillId="0" borderId="1" xfId="0" applyFont="1" applyBorder="1" applyAlignment="1">
      <alignment wrapText="1"/>
    </xf>
    <xf numFmtId="0" fontId="2" fillId="0" borderId="3" xfId="0" applyFont="1" applyBorder="1" applyAlignment="1">
      <alignment horizontal="center"/>
    </xf>
    <xf numFmtId="164" fontId="3" fillId="0" borderId="3" xfId="0" applyNumberFormat="1" applyFont="1" applyBorder="1" applyAlignment="1">
      <alignment horizontal="center"/>
    </xf>
    <xf numFmtId="3" fontId="3" fillId="0" borderId="1" xfId="0" applyNumberFormat="1" applyFont="1" applyFill="1" applyBorder="1" applyAlignment="1">
      <alignment horizontal="left" indent="1"/>
    </xf>
    <xf numFmtId="3" fontId="3" fillId="0" borderId="1" xfId="0" applyNumberFormat="1" applyFont="1" applyFill="1" applyBorder="1"/>
    <xf numFmtId="3" fontId="3" fillId="0" borderId="1" xfId="0" applyNumberFormat="1" applyFont="1" applyFill="1" applyBorder="1" applyAlignment="1">
      <alignment horizontal="center"/>
    </xf>
    <xf numFmtId="0" fontId="3" fillId="0" borderId="1" xfId="0" applyFont="1" applyBorder="1"/>
    <xf numFmtId="0" fontId="6" fillId="0" borderId="1" xfId="0" applyFont="1" applyBorder="1"/>
    <xf numFmtId="0" fontId="2" fillId="0" borderId="1" xfId="0" applyFont="1" applyBorder="1" applyAlignment="1">
      <alignment horizontal="center"/>
    </xf>
    <xf numFmtId="164" fontId="3" fillId="0" borderId="3" xfId="0" applyNumberFormat="1" applyFont="1" applyFill="1" applyBorder="1" applyAlignment="1">
      <alignment horizontal="center"/>
    </xf>
    <xf numFmtId="0" fontId="3" fillId="0" borderId="3" xfId="0" applyFont="1" applyFill="1" applyBorder="1" applyAlignment="1">
      <alignment horizontal="center"/>
    </xf>
    <xf numFmtId="0" fontId="3" fillId="0" borderId="3" xfId="0" applyFont="1" applyBorder="1" applyAlignment="1">
      <alignment horizontal="center"/>
    </xf>
    <xf numFmtId="0" fontId="6" fillId="0" borderId="3" xfId="0" applyFont="1" applyBorder="1" applyAlignment="1">
      <alignment horizontal="left"/>
    </xf>
    <xf numFmtId="165" fontId="2" fillId="0" borderId="1" xfId="0" applyNumberFormat="1" applyFont="1" applyFill="1" applyBorder="1"/>
    <xf numFmtId="0" fontId="2" fillId="0" borderId="1" xfId="0" applyFont="1" applyBorder="1" applyAlignment="1">
      <alignment horizontal="center" vertical="center"/>
    </xf>
    <xf numFmtId="3" fontId="3" fillId="0" borderId="1" xfId="0" applyNumberFormat="1" applyFont="1" applyBorder="1" applyAlignment="1">
      <alignment horizontal="center"/>
    </xf>
    <xf numFmtId="0" fontId="2" fillId="0" borderId="6" xfId="0" applyFont="1" applyBorder="1"/>
    <xf numFmtId="0" fontId="2" fillId="0" borderId="3" xfId="0" applyFont="1" applyBorder="1"/>
    <xf numFmtId="0" fontId="6" fillId="0" borderId="3" xfId="0" applyFont="1" applyBorder="1"/>
    <xf numFmtId="0" fontId="2" fillId="0" borderId="7" xfId="0" applyFont="1" applyBorder="1"/>
    <xf numFmtId="0" fontId="2" fillId="0" borderId="8" xfId="0" applyFont="1" applyBorder="1"/>
    <xf numFmtId="0" fontId="6" fillId="0" borderId="8" xfId="0" applyFont="1" applyBorder="1"/>
    <xf numFmtId="0" fontId="2" fillId="0" borderId="8" xfId="0" applyFont="1" applyBorder="1" applyAlignment="1">
      <alignment horizontal="center"/>
    </xf>
    <xf numFmtId="0" fontId="3" fillId="0" borderId="3" xfId="0" applyFont="1" applyBorder="1"/>
    <xf numFmtId="0" fontId="5" fillId="0" borderId="3" xfId="0" applyFont="1" applyBorder="1" applyAlignment="1">
      <alignment horizontal="left" wrapText="1"/>
    </xf>
    <xf numFmtId="0" fontId="2" fillId="0" borderId="1" xfId="0" applyFont="1" applyBorder="1"/>
    <xf numFmtId="3" fontId="2" fillId="0" borderId="8" xfId="0" applyNumberFormat="1" applyFont="1" applyBorder="1"/>
    <xf numFmtId="0" fontId="6" fillId="0" borderId="1" xfId="0" applyFont="1" applyFill="1" applyBorder="1"/>
    <xf numFmtId="0" fontId="2" fillId="0" borderId="5" xfId="0" applyFont="1" applyBorder="1"/>
    <xf numFmtId="0" fontId="2" fillId="0" borderId="2" xfId="0" applyFont="1" applyBorder="1" applyAlignment="1"/>
    <xf numFmtId="0" fontId="0" fillId="0" borderId="1" xfId="0" applyBorder="1" applyAlignment="1">
      <alignment horizontal="center"/>
    </xf>
    <xf numFmtId="0" fontId="5" fillId="0" borderId="5" xfId="0" applyFont="1" applyBorder="1"/>
    <xf numFmtId="0" fontId="8" fillId="0" borderId="0"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left"/>
    </xf>
    <xf numFmtId="0" fontId="0" fillId="0" borderId="0" xfId="0" applyFill="1"/>
    <xf numFmtId="0" fontId="0" fillId="0" borderId="0" xfId="0" applyAlignment="1"/>
    <xf numFmtId="0" fontId="1" fillId="0" borderId="0" xfId="0" applyFont="1"/>
    <xf numFmtId="165" fontId="1" fillId="0" borderId="3" xfId="0" applyNumberFormat="1" applyFont="1" applyBorder="1" applyAlignment="1">
      <alignment horizontal="center"/>
    </xf>
    <xf numFmtId="0" fontId="77" fillId="0" borderId="3" xfId="0" applyFont="1" applyBorder="1" applyAlignment="1">
      <alignment horizontal="center" vertical="center"/>
    </xf>
    <xf numFmtId="0" fontId="77" fillId="0" borderId="3" xfId="0" applyFont="1" applyBorder="1" applyAlignment="1">
      <alignment vertical="center"/>
    </xf>
    <xf numFmtId="0" fontId="1" fillId="0" borderId="1" xfId="0" applyFont="1" applyBorder="1" applyAlignment="1">
      <alignment horizontal="center" vertical="center"/>
    </xf>
    <xf numFmtId="164" fontId="1" fillId="0" borderId="5" xfId="0" applyNumberFormat="1" applyFont="1" applyBorder="1" applyAlignment="1">
      <alignment horizontal="center"/>
    </xf>
    <xf numFmtId="0" fontId="77" fillId="0" borderId="1" xfId="0" applyFont="1" applyBorder="1" applyAlignment="1">
      <alignment horizontal="center" vertical="center"/>
    </xf>
    <xf numFmtId="0" fontId="1" fillId="0" borderId="8" xfId="0" applyFont="1" applyBorder="1" applyAlignment="1">
      <alignment horizontal="center" vertical="center"/>
    </xf>
    <xf numFmtId="0" fontId="78" fillId="0" borderId="5" xfId="0" applyFont="1" applyBorder="1" applyAlignment="1">
      <alignment horizontal="center"/>
    </xf>
    <xf numFmtId="165" fontId="1" fillId="0" borderId="5" xfId="0" applyNumberFormat="1" applyFont="1" applyBorder="1" applyAlignment="1">
      <alignment horizontal="center"/>
    </xf>
    <xf numFmtId="0" fontId="78" fillId="0" borderId="11" xfId="0" applyFont="1" applyBorder="1" applyAlignment="1">
      <alignment horizontal="center"/>
    </xf>
    <xf numFmtId="0" fontId="78" fillId="0" borderId="12" xfId="0" applyFont="1" applyBorder="1" applyAlignment="1">
      <alignment horizontal="center"/>
    </xf>
    <xf numFmtId="0" fontId="77" fillId="0" borderId="3" xfId="0" applyFont="1" applyBorder="1" applyAlignment="1">
      <alignment horizontal="center"/>
    </xf>
    <xf numFmtId="0" fontId="77" fillId="0" borderId="8" xfId="0" applyFont="1" applyBorder="1" applyAlignment="1">
      <alignment horizontal="center"/>
    </xf>
    <xf numFmtId="0" fontId="1" fillId="0" borderId="5" xfId="0" applyFont="1" applyBorder="1" applyAlignment="1">
      <alignment horizontal="center" vertical="center"/>
    </xf>
    <xf numFmtId="0" fontId="77" fillId="0" borderId="3" xfId="0" applyFont="1" applyFill="1" applyBorder="1" applyAlignment="1">
      <alignment horizontal="center" vertical="center"/>
    </xf>
    <xf numFmtId="0" fontId="1" fillId="0" borderId="3" xfId="0" applyFont="1" applyBorder="1" applyAlignment="1">
      <alignment horizontal="center" vertical="center"/>
    </xf>
    <xf numFmtId="0" fontId="77" fillId="0" borderId="5" xfId="0" applyFont="1" applyBorder="1" applyAlignment="1">
      <alignment horizontal="center" vertical="center" wrapText="1"/>
    </xf>
    <xf numFmtId="0" fontId="1" fillId="0" borderId="8" xfId="0" applyFont="1" applyBorder="1"/>
    <xf numFmtId="0" fontId="1" fillId="0" borderId="5" xfId="0" applyFont="1" applyBorder="1"/>
    <xf numFmtId="2" fontId="0" fillId="0" borderId="0" xfId="0" applyNumberFormat="1" applyFill="1"/>
    <xf numFmtId="0" fontId="80" fillId="0" borderId="0" xfId="0" applyFont="1" applyFill="1" applyBorder="1" applyAlignment="1">
      <alignment horizontal="left"/>
    </xf>
    <xf numFmtId="0" fontId="80" fillId="0" borderId="0" xfId="0" applyFont="1" applyFill="1" applyAlignment="1">
      <alignment horizontal="left"/>
    </xf>
    <xf numFmtId="0" fontId="0" fillId="0" borderId="3" xfId="0" applyFill="1" applyBorder="1"/>
    <xf numFmtId="190" fontId="0" fillId="0" borderId="3" xfId="0" applyNumberFormat="1" applyFill="1" applyBorder="1" applyAlignment="1">
      <alignment horizontal="center"/>
    </xf>
    <xf numFmtId="191" fontId="0" fillId="4" borderId="3" xfId="0" applyNumberFormat="1" applyFill="1" applyBorder="1" applyAlignment="1">
      <alignment horizontal="right"/>
    </xf>
    <xf numFmtId="0" fontId="0" fillId="0" borderId="3" xfId="0" applyFill="1" applyBorder="1" applyAlignment="1">
      <alignment horizontal="left" indent="1"/>
    </xf>
    <xf numFmtId="0" fontId="0" fillId="0" borderId="3" xfId="0" applyFill="1" applyBorder="1" applyAlignment="1">
      <alignment horizontal="left" wrapText="1" indent="1"/>
    </xf>
    <xf numFmtId="191" fontId="0" fillId="0" borderId="3" xfId="0" applyNumberFormat="1" applyFill="1" applyBorder="1" applyAlignment="1">
      <alignment horizontal="center"/>
    </xf>
    <xf numFmtId="190" fontId="0" fillId="0" borderId="0" xfId="0" applyNumberFormat="1" applyFill="1"/>
    <xf numFmtId="0" fontId="0" fillId="0" borderId="3" xfId="0" applyFont="1" applyFill="1" applyBorder="1" applyAlignment="1">
      <alignment horizontal="left" wrapText="1" indent="1"/>
    </xf>
    <xf numFmtId="191" fontId="0" fillId="4" borderId="3" xfId="0" applyNumberFormat="1" applyFill="1" applyBorder="1" applyAlignment="1">
      <alignment horizontal="center"/>
    </xf>
    <xf numFmtId="190" fontId="0" fillId="0" borderId="1" xfId="0" applyNumberFormat="1" applyFill="1" applyBorder="1" applyAlignment="1">
      <alignment horizontal="center"/>
    </xf>
    <xf numFmtId="0" fontId="0" fillId="0" borderId="1" xfId="0" applyFill="1" applyBorder="1" applyAlignment="1">
      <alignment horizontal="left" indent="1"/>
    </xf>
    <xf numFmtId="2" fontId="81" fillId="0" borderId="3" xfId="0" applyNumberFormat="1" applyFont="1" applyFill="1" applyBorder="1" applyAlignment="1">
      <alignment horizontal="center" vertical="center" wrapText="1"/>
    </xf>
    <xf numFmtId="0" fontId="81" fillId="0" borderId="0" xfId="0" applyFont="1" applyFill="1" applyBorder="1" applyAlignment="1">
      <alignment horizontal="center"/>
    </xf>
    <xf numFmtId="0" fontId="82" fillId="0" borderId="0" xfId="0" applyFont="1" applyFill="1"/>
    <xf numFmtId="0" fontId="81" fillId="0" borderId="14" xfId="0" applyFont="1" applyFill="1" applyBorder="1" applyAlignment="1">
      <alignment horizontal="center"/>
    </xf>
    <xf numFmtId="0" fontId="84" fillId="0" borderId="0" xfId="0" applyFont="1" applyAlignment="1">
      <alignment vertical="center"/>
    </xf>
    <xf numFmtId="165" fontId="0" fillId="0" borderId="0" xfId="0" applyNumberFormat="1" applyBorder="1" applyAlignment="1">
      <alignment horizontal="left" vertical="center"/>
    </xf>
    <xf numFmtId="165" fontId="0" fillId="0" borderId="0" xfId="0" applyNumberFormat="1" applyFill="1" applyBorder="1" applyAlignment="1">
      <alignment horizontal="left" vertical="center"/>
    </xf>
    <xf numFmtId="0" fontId="85" fillId="0" borderId="0" xfId="0" applyFont="1" applyFill="1" applyAlignment="1">
      <alignment vertical="center"/>
    </xf>
    <xf numFmtId="0" fontId="85" fillId="0" borderId="0" xfId="0" applyFont="1" applyAlignment="1">
      <alignment vertical="center"/>
    </xf>
    <xf numFmtId="3" fontId="85" fillId="0" borderId="0" xfId="0" applyNumberFormat="1" applyFont="1" applyFill="1" applyBorder="1" applyAlignment="1">
      <alignment horizontal="center" vertical="center"/>
    </xf>
    <xf numFmtId="165" fontId="0" fillId="0" borderId="3" xfId="0" applyNumberFormat="1" applyFill="1" applyBorder="1" applyAlignment="1">
      <alignment horizontal="center"/>
    </xf>
    <xf numFmtId="165" fontId="0" fillId="0" borderId="0" xfId="0" applyNumberFormat="1" applyFill="1"/>
    <xf numFmtId="165" fontId="86" fillId="0" borderId="3" xfId="0" applyNumberFormat="1" applyFont="1" applyFill="1" applyBorder="1" applyAlignment="1">
      <alignment horizontal="center" vertical="center" wrapText="1"/>
    </xf>
    <xf numFmtId="0" fontId="86" fillId="0" borderId="3" xfId="0" applyFont="1" applyFill="1" applyBorder="1" applyAlignment="1">
      <alignment horizontal="center" vertical="center" wrapText="1"/>
    </xf>
    <xf numFmtId="165" fontId="1" fillId="0" borderId="3" xfId="0" applyNumberFormat="1" applyFont="1" applyFill="1" applyBorder="1" applyAlignment="1">
      <alignment horizontal="center"/>
    </xf>
    <xf numFmtId="0" fontId="77" fillId="0" borderId="3" xfId="0" applyFont="1" applyFill="1" applyBorder="1" applyAlignment="1">
      <alignment horizontal="left" indent="1"/>
    </xf>
    <xf numFmtId="3" fontId="86" fillId="0" borderId="3" xfId="0" applyNumberFormat="1" applyFont="1" applyFill="1" applyBorder="1" applyAlignment="1">
      <alignment horizontal="center" vertical="center" wrapText="1"/>
    </xf>
    <xf numFmtId="0" fontId="87" fillId="0" borderId="1" xfId="0" applyFont="1" applyBorder="1" applyAlignment="1">
      <alignment horizontal="center" vertical="center" wrapText="1"/>
    </xf>
    <xf numFmtId="0" fontId="88" fillId="0" borderId="3" xfId="0" applyFont="1" applyFill="1" applyBorder="1" applyAlignment="1">
      <alignment horizontal="center" vertical="center" wrapText="1"/>
    </xf>
    <xf numFmtId="0" fontId="88" fillId="0" borderId="9" xfId="0" applyFont="1" applyFill="1" applyBorder="1" applyAlignment="1">
      <alignment horizontal="center" vertical="center" wrapText="1"/>
    </xf>
    <xf numFmtId="0" fontId="88" fillId="0" borderId="1" xfId="0" applyFont="1" applyFill="1" applyBorder="1" applyAlignment="1">
      <alignment horizontal="center"/>
    </xf>
    <xf numFmtId="0" fontId="88" fillId="0" borderId="5" xfId="0" applyFont="1"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left"/>
    </xf>
    <xf numFmtId="3" fontId="88" fillId="0" borderId="3" xfId="0" applyNumberFormat="1" applyFont="1" applyBorder="1" applyAlignment="1">
      <alignment horizontal="center"/>
    </xf>
    <xf numFmtId="0" fontId="88" fillId="0" borderId="3" xfId="0" applyFont="1" applyBorder="1" applyAlignment="1">
      <alignment horizontal="left" wrapText="1" indent="1"/>
    </xf>
    <xf numFmtId="0" fontId="0" fillId="0" borderId="3" xfId="0" applyBorder="1" applyAlignment="1">
      <alignment horizontal="center"/>
    </xf>
    <xf numFmtId="3" fontId="88" fillId="0" borderId="3" xfId="0" applyNumberFormat="1" applyFont="1" applyFill="1" applyBorder="1" applyAlignment="1">
      <alignment horizontal="center"/>
    </xf>
    <xf numFmtId="16" fontId="0" fillId="0" borderId="3" xfId="0" applyNumberFormat="1" applyBorder="1" applyAlignment="1">
      <alignment horizontal="center"/>
    </xf>
    <xf numFmtId="2" fontId="0" fillId="0" borderId="3" xfId="0" applyNumberFormat="1" applyBorder="1" applyAlignment="1">
      <alignment horizontal="center"/>
    </xf>
    <xf numFmtId="3" fontId="88"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7" fillId="0" borderId="11"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xf numFmtId="2" fontId="90" fillId="0" borderId="0" xfId="0" applyNumberFormat="1" applyFont="1" applyFill="1"/>
    <xf numFmtId="0" fontId="90" fillId="0" borderId="0" xfId="0" applyFont="1" applyFill="1"/>
    <xf numFmtId="164" fontId="78" fillId="0" borderId="3" xfId="0" applyNumberFormat="1" applyFont="1" applyFill="1" applyBorder="1" applyAlignment="1">
      <alignment horizontal="center"/>
    </xf>
    <xf numFmtId="0" fontId="91" fillId="0" borderId="3" xfId="0" applyFont="1" applyFill="1" applyBorder="1"/>
    <xf numFmtId="2" fontId="91" fillId="0" borderId="0" xfId="0" applyNumberFormat="1" applyFont="1" applyFill="1"/>
    <xf numFmtId="190" fontId="91" fillId="0" borderId="0" xfId="0" applyNumberFormat="1" applyFont="1" applyFill="1"/>
    <xf numFmtId="0" fontId="91" fillId="0" borderId="0" xfId="0" applyFont="1" applyFill="1"/>
    <xf numFmtId="165" fontId="78" fillId="0" borderId="15" xfId="0" applyNumberFormat="1" applyFont="1" applyFill="1" applyBorder="1" applyAlignment="1">
      <alignment horizontal="center"/>
    </xf>
    <xf numFmtId="0" fontId="91" fillId="0" borderId="16" xfId="0" applyFont="1" applyFill="1" applyBorder="1" applyAlignment="1">
      <alignment horizontal="center"/>
    </xf>
    <xf numFmtId="165" fontId="78" fillId="0" borderId="17" xfId="0" applyNumberFormat="1" applyFont="1" applyFill="1" applyBorder="1" applyAlignment="1">
      <alignment horizontal="center"/>
    </xf>
    <xf numFmtId="165" fontId="78" fillId="0" borderId="3" xfId="0" applyNumberFormat="1" applyFont="1" applyFill="1" applyBorder="1" applyAlignment="1">
      <alignment horizontal="center"/>
    </xf>
    <xf numFmtId="0" fontId="91" fillId="0" borderId="18" xfId="0" applyFont="1" applyFill="1" applyBorder="1" applyAlignment="1">
      <alignment horizontal="left" indent="1"/>
    </xf>
    <xf numFmtId="2" fontId="81" fillId="0" borderId="17" xfId="0" applyNumberFormat="1" applyFont="1" applyFill="1" applyBorder="1" applyAlignment="1">
      <alignment horizontal="center" vertical="center" wrapText="1"/>
    </xf>
    <xf numFmtId="2" fontId="93" fillId="0" borderId="0" xfId="0" applyNumberFormat="1" applyFont="1" applyFill="1" applyBorder="1"/>
    <xf numFmtId="2" fontId="91" fillId="0" borderId="0" xfId="0" applyNumberFormat="1" applyFont="1" applyFill="1" applyBorder="1"/>
    <xf numFmtId="0" fontId="3" fillId="0" borderId="3" xfId="0" applyFont="1" applyFill="1" applyBorder="1"/>
    <xf numFmtId="0" fontId="95" fillId="5" borderId="0" xfId="0" applyFont="1" applyFill="1"/>
    <xf numFmtId="0" fontId="2" fillId="5" borderId="0" xfId="0" applyFont="1" applyFill="1"/>
    <xf numFmtId="0" fontId="48" fillId="5" borderId="0" xfId="0" applyFont="1" applyFill="1"/>
    <xf numFmtId="0" fontId="0" fillId="5" borderId="0" xfId="0" applyFont="1" applyFill="1"/>
    <xf numFmtId="0" fontId="0" fillId="5" borderId="0" xfId="0" applyFill="1"/>
    <xf numFmtId="0" fontId="6" fillId="5" borderId="0" xfId="0" applyFont="1" applyFill="1"/>
    <xf numFmtId="0" fontId="96" fillId="5" borderId="0" xfId="0" applyFont="1" applyFill="1" applyAlignment="1">
      <alignment vertical="center"/>
    </xf>
    <xf numFmtId="0" fontId="98" fillId="5" borderId="0" xfId="0" applyFont="1" applyFill="1"/>
    <xf numFmtId="0" fontId="99" fillId="5" borderId="0" xfId="0" applyFont="1" applyFill="1"/>
    <xf numFmtId="0" fontId="75" fillId="5" borderId="0" xfId="0" applyFont="1" applyFill="1" applyAlignment="1">
      <alignment horizontal="left" indent="1"/>
    </xf>
    <xf numFmtId="0" fontId="75" fillId="5" borderId="0" xfId="0" applyFont="1" applyFill="1"/>
    <xf numFmtId="0" fontId="75" fillId="5" borderId="0" xfId="0" applyFont="1" applyFill="1" applyAlignment="1">
      <alignment horizontal="right"/>
    </xf>
    <xf numFmtId="189" fontId="76" fillId="5" borderId="0" xfId="0" applyNumberFormat="1" applyFont="1" applyFill="1"/>
    <xf numFmtId="189" fontId="76" fillId="5" borderId="0" xfId="0" applyNumberFormat="1" applyFont="1" applyFill="1" applyAlignment="1">
      <alignment horizontal="left"/>
    </xf>
    <xf numFmtId="0" fontId="75" fillId="5" borderId="0" xfId="0" applyFont="1" applyFill="1" applyAlignment="1"/>
    <xf numFmtId="0" fontId="73" fillId="5" borderId="0" xfId="0" applyFont="1" applyFill="1" applyAlignment="1"/>
    <xf numFmtId="3" fontId="3" fillId="0" borderId="1" xfId="0" applyNumberFormat="1" applyFont="1" applyBorder="1" applyAlignment="1">
      <alignment horizontal="center"/>
    </xf>
    <xf numFmtId="164" fontId="3" fillId="0" borderId="1" xfId="0" applyNumberFormat="1" applyFont="1" applyBorder="1" applyAlignment="1">
      <alignment horizontal="center"/>
    </xf>
    <xf numFmtId="0" fontId="95" fillId="5" borderId="0" xfId="0" applyFont="1" applyFill="1" applyAlignment="1"/>
    <xf numFmtId="0" fontId="2" fillId="5" borderId="0" xfId="0" applyFont="1" applyFill="1" applyAlignment="1"/>
    <xf numFmtId="0" fontId="0" fillId="0" borderId="0" xfId="0" applyFill="1" applyAlignment="1"/>
    <xf numFmtId="165" fontId="78" fillId="0" borderId="24" xfId="0" applyNumberFormat="1" applyFont="1" applyFill="1" applyBorder="1" applyAlignment="1">
      <alignment horizontal="center"/>
    </xf>
    <xf numFmtId="3" fontId="2" fillId="0" borderId="3" xfId="0" applyNumberFormat="1" applyFont="1" applyBorder="1" applyAlignment="1">
      <alignment horizontal="center"/>
    </xf>
    <xf numFmtId="192" fontId="86" fillId="0" borderId="3" xfId="0" applyNumberFormat="1" applyFont="1" applyFill="1" applyBorder="1" applyAlignment="1">
      <alignment horizontal="center" vertical="center" wrapText="1"/>
    </xf>
    <xf numFmtId="4" fontId="86" fillId="0" borderId="3" xfId="0" applyNumberFormat="1" applyFont="1" applyFill="1" applyBorder="1" applyAlignment="1">
      <alignment horizontal="center" vertical="center" wrapText="1"/>
    </xf>
    <xf numFmtId="4" fontId="0" fillId="0" borderId="3" xfId="0" applyNumberFormat="1" applyFill="1" applyBorder="1" applyAlignment="1">
      <alignment horizontal="center"/>
    </xf>
    <xf numFmtId="192" fontId="0" fillId="0" borderId="3" xfId="0" applyNumberFormat="1" applyFill="1" applyBorder="1" applyAlignment="1">
      <alignment horizontal="center"/>
    </xf>
    <xf numFmtId="191" fontId="94" fillId="0" borderId="3" xfId="0" applyNumberFormat="1" applyFont="1" applyFill="1" applyBorder="1" applyAlignment="1">
      <alignment horizontal="center"/>
    </xf>
    <xf numFmtId="0" fontId="0" fillId="0" borderId="0" xfId="0" applyAlignment="1">
      <alignment wrapText="1"/>
    </xf>
    <xf numFmtId="0" fontId="6" fillId="0" borderId="5" xfId="0" applyFont="1" applyFill="1" applyBorder="1" applyAlignment="1">
      <alignment vertical="top" wrapText="1"/>
    </xf>
    <xf numFmtId="165" fontId="3" fillId="0" borderId="3" xfId="0" applyNumberFormat="1" applyFont="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3" fontId="2" fillId="0" borderId="1" xfId="0" applyNumberFormat="1" applyFont="1" applyFill="1" applyBorder="1" applyAlignment="1">
      <alignment horizontal="center"/>
    </xf>
    <xf numFmtId="0" fontId="3" fillId="0" borderId="4" xfId="0" applyFont="1" applyBorder="1"/>
    <xf numFmtId="3" fontId="3" fillId="0" borderId="3" xfId="0" applyNumberFormat="1" applyFont="1" applyBorder="1" applyAlignment="1">
      <alignment horizontal="center"/>
    </xf>
    <xf numFmtId="0" fontId="76" fillId="0" borderId="0" xfId="0" applyFont="1" applyFill="1"/>
    <xf numFmtId="191" fontId="0" fillId="6" borderId="3" xfId="0" applyNumberFormat="1" applyFill="1" applyBorder="1" applyAlignment="1">
      <alignment horizontal="center"/>
    </xf>
    <xf numFmtId="3" fontId="88" fillId="6" borderId="3" xfId="0" applyNumberFormat="1" applyFont="1" applyFill="1" applyBorder="1" applyAlignment="1">
      <alignment horizontal="center"/>
    </xf>
    <xf numFmtId="165" fontId="1" fillId="0" borderId="13" xfId="0" applyNumberFormat="1" applyFont="1" applyBorder="1" applyAlignment="1">
      <alignment horizontal="center"/>
    </xf>
    <xf numFmtId="192" fontId="0" fillId="0" borderId="1" xfId="0" applyNumberFormat="1" applyFont="1" applyBorder="1" applyAlignment="1">
      <alignment horizontal="center"/>
    </xf>
    <xf numFmtId="164" fontId="0" fillId="0" borderId="1" xfId="0" applyNumberFormat="1" applyFont="1" applyBorder="1" applyAlignment="1">
      <alignment horizontal="center"/>
    </xf>
    <xf numFmtId="192" fontId="0" fillId="0" borderId="6" xfId="0" applyNumberFormat="1" applyFont="1" applyBorder="1" applyAlignment="1">
      <alignment horizontal="center"/>
    </xf>
    <xf numFmtId="164" fontId="1" fillId="0" borderId="1" xfId="0" applyNumberFormat="1" applyFont="1" applyFill="1" applyBorder="1" applyAlignment="1">
      <alignment horizontal="center"/>
    </xf>
    <xf numFmtId="164" fontId="1" fillId="0" borderId="8" xfId="0" applyNumberFormat="1" applyFont="1" applyFill="1" applyBorder="1" applyAlignment="1">
      <alignment horizontal="center"/>
    </xf>
    <xf numFmtId="3" fontId="0" fillId="0" borderId="1" xfId="0" applyNumberFormat="1" applyFont="1" applyBorder="1" applyAlignment="1">
      <alignment horizontal="center"/>
    </xf>
    <xf numFmtId="164" fontId="1" fillId="0" borderId="3" xfId="0" applyNumberFormat="1" applyFont="1" applyFill="1" applyBorder="1" applyAlignment="1">
      <alignment horizontal="center"/>
    </xf>
    <xf numFmtId="0" fontId="48" fillId="5" borderId="0" xfId="0" applyFont="1" applyFill="1" applyAlignment="1">
      <alignment vertical="top" wrapText="1"/>
    </xf>
    <xf numFmtId="0" fontId="48" fillId="5" borderId="0" xfId="0" applyFont="1" applyFill="1" applyAlignment="1">
      <alignment horizontal="left" vertical="top" wrapText="1"/>
    </xf>
    <xf numFmtId="0" fontId="48" fillId="5" borderId="0" xfId="0" applyFont="1" applyFill="1" applyAlignment="1">
      <alignment horizontal="left" vertical="top"/>
    </xf>
    <xf numFmtId="0" fontId="96" fillId="5" borderId="0" xfId="0" applyFont="1" applyFill="1" applyAlignment="1">
      <alignment horizontal="center" vertical="center"/>
    </xf>
    <xf numFmtId="0" fontId="2" fillId="0" borderId="5" xfId="0" applyFont="1" applyBorder="1" applyAlignment="1">
      <alignment horizontal="center" wrapText="1"/>
    </xf>
    <xf numFmtId="0" fontId="2" fillId="0" borderId="1" xfId="0" applyFont="1" applyBorder="1" applyAlignment="1">
      <alignment horizont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2" fontId="7" fillId="0" borderId="5"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2" fillId="0" borderId="3" xfId="0" applyFont="1" applyBorder="1" applyAlignment="1">
      <alignment horizontal="right" vertical="center"/>
    </xf>
    <xf numFmtId="0" fontId="95" fillId="5" borderId="0" xfId="0" applyFont="1" applyFill="1" applyAlignment="1">
      <alignment horizontal="center" wrapText="1"/>
    </xf>
    <xf numFmtId="0" fontId="95" fillId="5" borderId="0" xfId="0" applyFont="1" applyFill="1" applyAlignment="1">
      <alignment horizontal="center"/>
    </xf>
    <xf numFmtId="0" fontId="0" fillId="5" borderId="0" xfId="0" applyFill="1" applyAlignment="1">
      <alignment horizontal="left" wrapText="1"/>
    </xf>
    <xf numFmtId="0" fontId="99" fillId="5" borderId="0" xfId="0" applyFont="1" applyFill="1" applyAlignment="1">
      <alignment horizontal="left"/>
    </xf>
    <xf numFmtId="0" fontId="99" fillId="5" borderId="0" xfId="0" applyFont="1" applyFill="1" applyAlignment="1">
      <alignment horizontal="left" vertical="top" wrapText="1"/>
    </xf>
    <xf numFmtId="0" fontId="99" fillId="5" borderId="0" xfId="0" applyFont="1" applyFill="1" applyAlignment="1">
      <alignment horizontal="left" vertical="top"/>
    </xf>
    <xf numFmtId="0" fontId="75" fillId="0" borderId="0" xfId="0" applyFont="1" applyFill="1" applyAlignment="1">
      <alignment horizontal="left" vertical="center" wrapText="1"/>
    </xf>
    <xf numFmtId="0" fontId="75" fillId="0" borderId="0" xfId="0" applyFont="1" applyFill="1" applyAlignment="1">
      <alignment horizontal="left" vertical="center"/>
    </xf>
    <xf numFmtId="0" fontId="74" fillId="5" borderId="0" xfId="0" applyFont="1" applyFill="1" applyAlignment="1">
      <alignment horizontal="center"/>
    </xf>
    <xf numFmtId="0" fontId="98" fillId="5" borderId="0" xfId="0" applyFont="1" applyFill="1" applyAlignment="1"/>
    <xf numFmtId="0" fontId="75" fillId="0" borderId="0" xfId="0" applyFont="1" applyFill="1" applyAlignment="1">
      <alignment horizontal="left"/>
    </xf>
    <xf numFmtId="0" fontId="75" fillId="0" borderId="0" xfId="0" applyFont="1" applyFill="1" applyAlignment="1">
      <alignment horizontal="right" vertical="top" wrapText="1"/>
    </xf>
    <xf numFmtId="0" fontId="75" fillId="5" borderId="0" xfId="0" applyFont="1" applyFill="1" applyAlignment="1">
      <alignment horizontal="left"/>
    </xf>
    <xf numFmtId="0" fontId="83" fillId="0" borderId="0" xfId="0" applyFont="1" applyFill="1" applyAlignment="1">
      <alignment horizontal="center"/>
    </xf>
    <xf numFmtId="0" fontId="81" fillId="0" borderId="0" xfId="0" applyFont="1" applyFill="1" applyBorder="1" applyAlignment="1">
      <alignment horizontal="center"/>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9" fillId="0" borderId="0" xfId="0" applyFont="1" applyFill="1" applyAlignment="1">
      <alignment horizontal="center" vertical="center"/>
    </xf>
    <xf numFmtId="0" fontId="0" fillId="0" borderId="2" xfId="0" applyFill="1" applyBorder="1" applyAlignment="1">
      <alignment horizontal="center" vertical="center" wrapText="1"/>
    </xf>
    <xf numFmtId="0" fontId="0" fillId="0" borderId="4" xfId="0" applyFont="1" applyFill="1" applyBorder="1" applyAlignment="1">
      <alignment horizontal="center" vertical="center" wrapText="1"/>
    </xf>
    <xf numFmtId="2" fontId="83" fillId="0" borderId="0" xfId="0" applyNumberFormat="1" applyFont="1" applyFill="1" applyAlignment="1">
      <alignment horizontal="center"/>
    </xf>
    <xf numFmtId="0" fontId="92" fillId="0" borderId="23" xfId="0" applyFont="1" applyFill="1" applyBorder="1" applyAlignment="1">
      <alignment horizontal="center" vertical="center"/>
    </xf>
    <xf numFmtId="0" fontId="92" fillId="0" borderId="19" xfId="0" applyFont="1" applyFill="1" applyBorder="1" applyAlignment="1">
      <alignment horizontal="center" vertical="center"/>
    </xf>
    <xf numFmtId="0" fontId="0" fillId="0" borderId="22" xfId="0"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20"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top"/>
    </xf>
    <xf numFmtId="0" fontId="79" fillId="0" borderId="0" xfId="0" applyFont="1" applyAlignment="1">
      <alignment horizontal="center"/>
    </xf>
    <xf numFmtId="0" fontId="79" fillId="0" borderId="0" xfId="0" applyFont="1" applyBorder="1" applyAlignment="1">
      <alignment horizontal="center"/>
    </xf>
    <xf numFmtId="0" fontId="79" fillId="0" borderId="14" xfId="0" applyFont="1" applyBorder="1" applyAlignment="1">
      <alignment horizontal="center"/>
    </xf>
    <xf numFmtId="0" fontId="77" fillId="0" borderId="5"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11" xfId="0" applyFont="1" applyBorder="1" applyAlignment="1">
      <alignment horizontal="center" vertical="center" wrapText="1"/>
    </xf>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 val="W-___"/>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 val="List"/>
      <sheetName val="해외생산"/>
      <sheetName val="LL"/>
      <sheetName val="WELDING"/>
      <sheetName val="TABLE DB"/>
      <sheetName val="쌍용 data base"/>
      <sheetName val="MY PF RPO"/>
      <sheetName val="BudgetPrior"/>
      <sheetName val="InputCurrent"/>
      <sheetName val="2006 Original SMT-Unit Targets"/>
      <sheetName val="MAFA"/>
      <sheetName val="CFLOW"/>
      <sheetName val="조예대비"/>
      <sheetName val="실적입력"/>
      <sheetName val="기숙사"/>
      <sheetName val="전력량"/>
      <sheetName val="공장실적"/>
      <sheetName val="단가"/>
      <sheetName val="가스량"/>
      <sheetName val="공업용수량"/>
      <sheetName val="금액배분"/>
      <sheetName val="직훈"/>
      <sheetName val="생산"/>
      <sheetName val="생활용수량"/>
      <sheetName val="종합"/>
      <sheetName val="Initial_Flex_Rates"/>
      <sheetName val="Overview GBP"/>
      <sheetName val="BK"/>
      <sheetName val="CC"/>
      <sheetName val="MU"/>
      <sheetName val="ST"/>
      <sheetName val="Sheet6_(3)2"/>
      <sheetName val="완성차_미수금2"/>
      <sheetName val="VTS_Workshare2"/>
      <sheetName val="C105_오더2"/>
      <sheetName val="Team_종합2"/>
      <sheetName val="0C_N&amp;V_PIT_GAP2"/>
      <sheetName val="팀별_합계2"/>
      <sheetName val="Lookup_Table2"/>
      <sheetName val="Risk_Comments2"/>
      <sheetName val="PROCEDURE_LIST2"/>
      <sheetName val="S1_1총괄2"/>
      <sheetName val="191_GM-Suzuki2"/>
      <sheetName val="TABLE_DB"/>
      <sheetName val="쌍용_data_base"/>
      <sheetName val="MY_PF_RPO"/>
      <sheetName val="Summary Sheets"/>
      <sheetName val="ref data"/>
      <sheetName val="MH_SPEC.xls"/>
      <sheetName val="Sheet3"/>
      <sheetName val="차체"/>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 val="완성차 미수금"/>
      <sheetName val="Bid_Sheet"/>
      <sheetName val="분석mast"/>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 val="Tool Room "/>
      <sheetName val="완성차 미수금"/>
      <sheetName val=""/>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 val="Team 종합"/>
      <sheetName val="Inputs"/>
      <sheetName val="BRAKE"/>
      <sheetName val="VXX"/>
      <sheetName val="NI 98"/>
      <sheetName val="Custom"/>
      <sheetName val="4.Design&amp;PreProdBuild"/>
      <sheetName val="10.PPAP&amp;Pilot"/>
      <sheetName val="1.Program Overview"/>
      <sheetName val="Plant Data"/>
      <sheetName val="가격인하"/>
      <sheetName val="A-100전제"/>
      <sheetName val="AR_by_EGM"/>
      <sheetName val="GG S&amp;O List"/>
      <sheetName val="4_Design&amp;PreProdBuild"/>
      <sheetName val="10_PPAP&amp;Pilot"/>
      <sheetName val="1_Program_Overview"/>
      <sheetName val="Plant_Data"/>
      <sheetName val="NI_98"/>
      <sheetName val="LY7 vs 3800SC PMT Coding"/>
      <sheetName val="3800SC Costbook"/>
      <sheetName val="3월"/>
      <sheetName val="일위대가"/>
      <sheetName val="공사비집계"/>
      <sheetName val="RDLEVLST"/>
      <sheetName val="MHver0p8.xls"/>
      <sheetName val="데이타"/>
      <sheetName val="__(__)"/>
      <sheetName val="__"/>
      <sheetName val="____"/>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883"/>
  <sheetViews>
    <sheetView tabSelected="1" zoomScale="85" zoomScaleNormal="85" workbookViewId="0">
      <selection activeCell="A49" sqref="A49:I71"/>
    </sheetView>
  </sheetViews>
  <sheetFormatPr defaultRowHeight="12.75"/>
  <cols>
    <col min="1" max="8" width="9.140625" style="135"/>
    <col min="9" max="9" width="21" style="135" customWidth="1"/>
  </cols>
  <sheetData>
    <row r="1" spans="1:10" ht="20.25" customHeight="1">
      <c r="A1" s="181" t="s">
        <v>48</v>
      </c>
      <c r="B1" s="181"/>
      <c r="C1" s="181"/>
      <c r="D1" s="181"/>
      <c r="E1" s="181"/>
      <c r="F1" s="181"/>
      <c r="G1" s="181"/>
      <c r="H1" s="181"/>
      <c r="I1" s="181"/>
    </row>
    <row r="2" spans="1:10" ht="18" customHeight="1">
      <c r="A2" s="137" t="s">
        <v>176</v>
      </c>
      <c r="B2" s="137"/>
      <c r="C2" s="137"/>
      <c r="D2" s="137"/>
      <c r="E2" s="137"/>
      <c r="F2" s="137"/>
      <c r="G2" s="137"/>
      <c r="H2" s="137"/>
      <c r="I2" s="137"/>
    </row>
    <row r="3" spans="1:10" ht="18" customHeight="1">
      <c r="A3" s="131" t="s">
        <v>47</v>
      </c>
      <c r="B3" s="131"/>
      <c r="C3" s="131"/>
      <c r="D3" s="131"/>
      <c r="E3" s="131"/>
      <c r="F3" s="132"/>
      <c r="G3" s="132"/>
      <c r="H3" s="132"/>
      <c r="I3" s="132"/>
    </row>
    <row r="4" spans="1:10" ht="24.75" customHeight="1">
      <c r="A4" s="178" t="s">
        <v>177</v>
      </c>
      <c r="B4" s="178"/>
      <c r="C4" s="178"/>
      <c r="D4" s="178"/>
      <c r="E4" s="178"/>
      <c r="F4" s="178"/>
      <c r="G4" s="178"/>
      <c r="H4" s="178"/>
      <c r="I4" s="178"/>
      <c r="J4" s="159"/>
    </row>
    <row r="5" spans="1:10" ht="24.75" customHeight="1">
      <c r="A5" s="178"/>
      <c r="B5" s="178"/>
      <c r="C5" s="178"/>
      <c r="D5" s="178"/>
      <c r="E5" s="178"/>
      <c r="F5" s="178"/>
      <c r="G5" s="178"/>
      <c r="H5" s="178"/>
      <c r="I5" s="178"/>
      <c r="J5" s="43"/>
    </row>
    <row r="6" spans="1:10" ht="108" customHeight="1">
      <c r="A6" s="178"/>
      <c r="B6" s="178"/>
      <c r="C6" s="178"/>
      <c r="D6" s="178"/>
      <c r="E6" s="178"/>
      <c r="F6" s="178"/>
      <c r="G6" s="178"/>
      <c r="H6" s="178"/>
      <c r="I6" s="178"/>
      <c r="J6" s="43"/>
    </row>
    <row r="7" spans="1:10" ht="24.75" hidden="1" customHeight="1">
      <c r="A7" s="178"/>
      <c r="B7" s="178"/>
      <c r="C7" s="178"/>
      <c r="D7" s="178"/>
      <c r="E7" s="178"/>
      <c r="F7" s="178"/>
      <c r="G7" s="178"/>
      <c r="H7" s="178"/>
      <c r="I7" s="178"/>
      <c r="J7" s="43"/>
    </row>
    <row r="8" spans="1:10" ht="24.75" hidden="1" customHeight="1">
      <c r="A8" s="178"/>
      <c r="B8" s="178"/>
      <c r="C8" s="178"/>
      <c r="D8" s="178"/>
      <c r="E8" s="178"/>
      <c r="F8" s="178"/>
      <c r="G8" s="178"/>
      <c r="H8" s="178"/>
      <c r="I8" s="178"/>
      <c r="J8" s="43"/>
    </row>
    <row r="9" spans="1:10" ht="18" hidden="1" customHeight="1">
      <c r="A9" s="178"/>
      <c r="B9" s="178"/>
      <c r="C9" s="178"/>
      <c r="D9" s="178"/>
      <c r="E9" s="178"/>
      <c r="F9" s="178"/>
      <c r="G9" s="178"/>
      <c r="H9" s="178"/>
      <c r="I9" s="178"/>
      <c r="J9" s="43"/>
    </row>
    <row r="10" spans="1:10" ht="18" customHeight="1">
      <c r="A10" s="149" t="s">
        <v>46</v>
      </c>
      <c r="B10" s="149"/>
      <c r="C10" s="149"/>
      <c r="D10" s="149"/>
      <c r="E10" s="149"/>
      <c r="F10" s="150"/>
      <c r="G10" s="150"/>
      <c r="H10" s="150"/>
      <c r="I10" s="150"/>
      <c r="J10" s="43"/>
    </row>
    <row r="11" spans="1:10" ht="18" customHeight="1">
      <c r="A11" s="178" t="s">
        <v>178</v>
      </c>
      <c r="B11" s="178"/>
      <c r="C11" s="178"/>
      <c r="D11" s="178"/>
      <c r="E11" s="178"/>
      <c r="F11" s="178"/>
      <c r="G11" s="178"/>
      <c r="H11" s="178"/>
      <c r="I11" s="178"/>
      <c r="J11" s="43"/>
    </row>
    <row r="12" spans="1:10" s="42" customFormat="1" ht="18" customHeight="1">
      <c r="A12" s="178"/>
      <c r="B12" s="178"/>
      <c r="C12" s="178"/>
      <c r="D12" s="178"/>
      <c r="E12" s="178"/>
      <c r="F12" s="178"/>
      <c r="G12" s="178"/>
      <c r="H12" s="178"/>
      <c r="I12" s="178"/>
      <c r="J12" s="151"/>
    </row>
    <row r="13" spans="1:10" ht="18" customHeight="1">
      <c r="A13" s="178"/>
      <c r="B13" s="178"/>
      <c r="C13" s="178"/>
      <c r="D13" s="178"/>
      <c r="E13" s="178"/>
      <c r="F13" s="178"/>
      <c r="G13" s="178"/>
      <c r="H13" s="178"/>
      <c r="I13" s="178"/>
      <c r="J13" s="43"/>
    </row>
    <row r="14" spans="1:10" ht="18" customHeight="1">
      <c r="A14" s="178"/>
      <c r="B14" s="178"/>
      <c r="C14" s="178"/>
      <c r="D14" s="178"/>
      <c r="E14" s="178"/>
      <c r="F14" s="178"/>
      <c r="G14" s="178"/>
      <c r="H14" s="178"/>
      <c r="I14" s="178"/>
      <c r="J14" s="43"/>
    </row>
    <row r="15" spans="1:10" ht="18.75" customHeight="1">
      <c r="A15" s="131" t="s">
        <v>45</v>
      </c>
      <c r="B15" s="131"/>
      <c r="C15" s="131"/>
      <c r="D15" s="131"/>
      <c r="E15" s="131"/>
      <c r="F15" s="133"/>
      <c r="G15" s="133"/>
      <c r="H15" s="133"/>
      <c r="I15" s="133"/>
    </row>
    <row r="16" spans="1:10" ht="24.75" customHeight="1">
      <c r="A16" s="179" t="s">
        <v>207</v>
      </c>
      <c r="B16" s="180"/>
      <c r="C16" s="180"/>
      <c r="D16" s="180"/>
      <c r="E16" s="180"/>
      <c r="F16" s="180"/>
      <c r="G16" s="180"/>
      <c r="H16" s="180"/>
      <c r="I16" s="180"/>
    </row>
    <row r="17" spans="1:9" ht="18" customHeight="1">
      <c r="A17" s="180"/>
      <c r="B17" s="180"/>
      <c r="C17" s="180"/>
      <c r="D17" s="180"/>
      <c r="E17" s="180"/>
      <c r="F17" s="180"/>
      <c r="G17" s="180"/>
      <c r="H17" s="180"/>
      <c r="I17" s="180"/>
    </row>
    <row r="18" spans="1:9">
      <c r="A18" s="180"/>
      <c r="B18" s="180"/>
      <c r="C18" s="180"/>
      <c r="D18" s="180"/>
      <c r="E18" s="180"/>
      <c r="F18" s="180"/>
      <c r="G18" s="180"/>
      <c r="H18" s="180"/>
      <c r="I18" s="180"/>
    </row>
    <row r="19" spans="1:9" ht="18" customHeight="1">
      <c r="A19" s="180"/>
      <c r="B19" s="180"/>
      <c r="C19" s="180"/>
      <c r="D19" s="180"/>
      <c r="E19" s="180"/>
      <c r="F19" s="180"/>
      <c r="G19" s="180"/>
      <c r="H19" s="180"/>
      <c r="I19" s="180"/>
    </row>
    <row r="20" spans="1:9" ht="18" customHeight="1">
      <c r="A20" s="180"/>
      <c r="B20" s="180"/>
      <c r="C20" s="180"/>
      <c r="D20" s="180"/>
      <c r="E20" s="180"/>
      <c r="F20" s="180"/>
      <c r="G20" s="180"/>
      <c r="H20" s="180"/>
      <c r="I20" s="180"/>
    </row>
    <row r="21" spans="1:9" ht="18" customHeight="1">
      <c r="A21" s="180"/>
      <c r="B21" s="180"/>
      <c r="C21" s="180"/>
      <c r="D21" s="180"/>
      <c r="E21" s="180"/>
      <c r="F21" s="180"/>
      <c r="G21" s="180"/>
      <c r="H21" s="180"/>
      <c r="I21" s="180"/>
    </row>
    <row r="22" spans="1:9" ht="18" customHeight="1">
      <c r="A22" s="180"/>
      <c r="B22" s="180"/>
      <c r="C22" s="180"/>
      <c r="D22" s="180"/>
      <c r="E22" s="180"/>
      <c r="F22" s="180"/>
      <c r="G22" s="180"/>
      <c r="H22" s="180"/>
      <c r="I22" s="180"/>
    </row>
    <row r="23" spans="1:9" ht="18" customHeight="1">
      <c r="A23" s="180"/>
      <c r="B23" s="180"/>
      <c r="C23" s="180"/>
      <c r="D23" s="180"/>
      <c r="E23" s="180"/>
      <c r="F23" s="180"/>
      <c r="G23" s="180"/>
      <c r="H23" s="180"/>
      <c r="I23" s="180"/>
    </row>
    <row r="24" spans="1:9" ht="39" customHeight="1">
      <c r="A24" s="180"/>
      <c r="B24" s="180"/>
      <c r="C24" s="180"/>
      <c r="D24" s="180"/>
      <c r="E24" s="180"/>
      <c r="F24" s="180"/>
      <c r="G24" s="180"/>
      <c r="H24" s="180"/>
      <c r="I24" s="180"/>
    </row>
    <row r="25" spans="1:9" ht="18" customHeight="1">
      <c r="A25" s="180"/>
      <c r="B25" s="180"/>
      <c r="C25" s="180"/>
      <c r="D25" s="180"/>
      <c r="E25" s="180"/>
      <c r="F25" s="180"/>
      <c r="G25" s="180"/>
      <c r="H25" s="180"/>
      <c r="I25" s="180"/>
    </row>
    <row r="26" spans="1:9" ht="12" customHeight="1">
      <c r="A26" s="180"/>
      <c r="B26" s="180"/>
      <c r="C26" s="180"/>
      <c r="D26" s="180"/>
      <c r="E26" s="180"/>
      <c r="F26" s="180"/>
      <c r="G26" s="180"/>
      <c r="H26" s="180"/>
      <c r="I26" s="180"/>
    </row>
    <row r="27" spans="1:9" ht="18" customHeight="1">
      <c r="A27" s="180"/>
      <c r="B27" s="180"/>
      <c r="C27" s="180"/>
      <c r="D27" s="180"/>
      <c r="E27" s="180"/>
      <c r="F27" s="180"/>
      <c r="G27" s="180"/>
      <c r="H27" s="180"/>
      <c r="I27" s="180"/>
    </row>
    <row r="28" spans="1:9" ht="18" customHeight="1">
      <c r="A28" s="180"/>
      <c r="B28" s="180"/>
      <c r="C28" s="180"/>
      <c r="D28" s="180"/>
      <c r="E28" s="180"/>
      <c r="F28" s="180"/>
      <c r="G28" s="180"/>
      <c r="H28" s="180"/>
      <c r="I28" s="180"/>
    </row>
    <row r="29" spans="1:9" ht="18" customHeight="1">
      <c r="A29" s="180"/>
      <c r="B29" s="180"/>
      <c r="C29" s="180"/>
      <c r="D29" s="180"/>
      <c r="E29" s="180"/>
      <c r="F29" s="180"/>
      <c r="G29" s="180"/>
      <c r="H29" s="180"/>
      <c r="I29" s="180"/>
    </row>
    <row r="30" spans="1:9" ht="18" customHeight="1">
      <c r="A30" s="180"/>
      <c r="B30" s="180"/>
      <c r="C30" s="180"/>
      <c r="D30" s="180"/>
      <c r="E30" s="180"/>
      <c r="F30" s="180"/>
      <c r="G30" s="180"/>
      <c r="H30" s="180"/>
      <c r="I30" s="180"/>
    </row>
    <row r="31" spans="1:9" ht="18" customHeight="1">
      <c r="A31" s="180"/>
      <c r="B31" s="180"/>
      <c r="C31" s="180"/>
      <c r="D31" s="180"/>
      <c r="E31" s="180"/>
      <c r="F31" s="180"/>
      <c r="G31" s="180"/>
      <c r="H31" s="180"/>
      <c r="I31" s="180"/>
    </row>
    <row r="32" spans="1:9" ht="18" customHeight="1">
      <c r="A32" s="180"/>
      <c r="B32" s="180"/>
      <c r="C32" s="180"/>
      <c r="D32" s="180"/>
      <c r="E32" s="180"/>
      <c r="F32" s="180"/>
      <c r="G32" s="180"/>
      <c r="H32" s="180"/>
      <c r="I32" s="180"/>
    </row>
    <row r="33" spans="1:10" ht="46.5" customHeight="1">
      <c r="A33" s="180"/>
      <c r="B33" s="180"/>
      <c r="C33" s="180"/>
      <c r="D33" s="180"/>
      <c r="E33" s="180"/>
      <c r="F33" s="180"/>
      <c r="G33" s="180"/>
      <c r="H33" s="180"/>
      <c r="I33" s="180"/>
    </row>
    <row r="34" spans="1:10" s="42" customFormat="1" ht="18" customHeight="1">
      <c r="A34" s="131" t="s">
        <v>174</v>
      </c>
      <c r="B34" s="131"/>
      <c r="C34" s="131"/>
      <c r="D34" s="131"/>
      <c r="E34" s="131"/>
      <c r="F34" s="133"/>
      <c r="G34" s="133"/>
      <c r="H34" s="133"/>
      <c r="I34" s="133"/>
    </row>
    <row r="35" spans="1:10" ht="33" customHeight="1">
      <c r="A35" s="179" t="s">
        <v>179</v>
      </c>
      <c r="B35" s="180"/>
      <c r="C35" s="180"/>
      <c r="D35" s="180"/>
      <c r="E35" s="180"/>
      <c r="F35" s="180"/>
      <c r="G35" s="180"/>
      <c r="H35" s="180"/>
      <c r="I35" s="180"/>
    </row>
    <row r="36" spans="1:10" ht="18" customHeight="1">
      <c r="A36" s="180"/>
      <c r="B36" s="180"/>
      <c r="C36" s="180"/>
      <c r="D36" s="180"/>
      <c r="E36" s="180"/>
      <c r="F36" s="180"/>
      <c r="G36" s="180"/>
      <c r="H36" s="180"/>
      <c r="I36" s="180"/>
    </row>
    <row r="37" spans="1:10" ht="18" customHeight="1">
      <c r="A37" s="180"/>
      <c r="B37" s="180"/>
      <c r="C37" s="180"/>
      <c r="D37" s="180"/>
      <c r="E37" s="180"/>
      <c r="F37" s="180"/>
      <c r="G37" s="180"/>
      <c r="H37" s="180"/>
      <c r="I37" s="180"/>
      <c r="J37" s="42"/>
    </row>
    <row r="38" spans="1:10" ht="18" customHeight="1">
      <c r="A38" s="180"/>
      <c r="B38" s="180"/>
      <c r="C38" s="180"/>
      <c r="D38" s="180"/>
      <c r="E38" s="180"/>
      <c r="F38" s="180"/>
      <c r="G38" s="180"/>
      <c r="H38" s="180"/>
      <c r="I38" s="180"/>
    </row>
    <row r="39" spans="1:10" ht="18" customHeight="1">
      <c r="A39" s="180"/>
      <c r="B39" s="180"/>
      <c r="C39" s="180"/>
      <c r="D39" s="180"/>
      <c r="E39" s="180"/>
      <c r="F39" s="180"/>
      <c r="G39" s="180"/>
      <c r="H39" s="180"/>
      <c r="I39" s="180"/>
    </row>
    <row r="40" spans="1:10" ht="18" customHeight="1">
      <c r="A40" s="180"/>
      <c r="B40" s="180"/>
      <c r="C40" s="180"/>
      <c r="D40" s="180"/>
      <c r="E40" s="180"/>
      <c r="F40" s="180"/>
      <c r="G40" s="180"/>
      <c r="H40" s="180"/>
      <c r="I40" s="180"/>
    </row>
    <row r="41" spans="1:10" ht="18" customHeight="1">
      <c r="A41" s="180"/>
      <c r="B41" s="180"/>
      <c r="C41" s="180"/>
      <c r="D41" s="180"/>
      <c r="E41" s="180"/>
      <c r="F41" s="180"/>
      <c r="G41" s="180"/>
      <c r="H41" s="180"/>
      <c r="I41" s="180"/>
    </row>
    <row r="42" spans="1:10" ht="18" customHeight="1">
      <c r="A42" s="180"/>
      <c r="B42" s="180"/>
      <c r="C42" s="180"/>
      <c r="D42" s="180"/>
      <c r="E42" s="180"/>
      <c r="F42" s="180"/>
      <c r="G42" s="180"/>
      <c r="H42" s="180"/>
      <c r="I42" s="180"/>
    </row>
    <row r="43" spans="1:10" ht="18" customHeight="1">
      <c r="A43" s="180"/>
      <c r="B43" s="180"/>
      <c r="C43" s="180"/>
      <c r="D43" s="180"/>
      <c r="E43" s="180"/>
      <c r="F43" s="180"/>
      <c r="G43" s="180"/>
      <c r="H43" s="180"/>
      <c r="I43" s="180"/>
    </row>
    <row r="44" spans="1:10" ht="18" customHeight="1">
      <c r="A44" s="180"/>
      <c r="B44" s="180"/>
      <c r="C44" s="180"/>
      <c r="D44" s="180"/>
      <c r="E44" s="180"/>
      <c r="F44" s="180"/>
      <c r="G44" s="180"/>
      <c r="H44" s="180"/>
      <c r="I44" s="180"/>
    </row>
    <row r="45" spans="1:10" ht="18" customHeight="1">
      <c r="A45" s="180"/>
      <c r="B45" s="180"/>
      <c r="C45" s="180"/>
      <c r="D45" s="180"/>
      <c r="E45" s="180"/>
      <c r="F45" s="180"/>
      <c r="G45" s="180"/>
      <c r="H45" s="180"/>
      <c r="I45" s="180"/>
    </row>
    <row r="46" spans="1:10" ht="18" customHeight="1">
      <c r="A46" s="180"/>
      <c r="B46" s="180"/>
      <c r="C46" s="180"/>
      <c r="D46" s="180"/>
      <c r="E46" s="180"/>
      <c r="F46" s="180"/>
      <c r="G46" s="180"/>
      <c r="H46" s="180"/>
      <c r="I46" s="180"/>
    </row>
    <row r="47" spans="1:10" ht="99" customHeight="1">
      <c r="A47" s="180"/>
      <c r="B47" s="180"/>
      <c r="C47" s="180"/>
      <c r="D47" s="180"/>
      <c r="E47" s="180"/>
      <c r="F47" s="180"/>
      <c r="G47" s="180"/>
      <c r="H47" s="180"/>
      <c r="I47" s="180"/>
    </row>
    <row r="48" spans="1:10" ht="18" customHeight="1">
      <c r="A48" s="131" t="s">
        <v>44</v>
      </c>
      <c r="B48" s="131"/>
      <c r="C48" s="131"/>
      <c r="D48" s="131"/>
      <c r="E48" s="131"/>
      <c r="F48" s="133"/>
      <c r="G48" s="133"/>
      <c r="H48" s="133"/>
      <c r="I48" s="133"/>
    </row>
    <row r="49" spans="1:9" ht="75.75" customHeight="1">
      <c r="A49" s="179" t="s">
        <v>180</v>
      </c>
      <c r="B49" s="180"/>
      <c r="C49" s="180"/>
      <c r="D49" s="180"/>
      <c r="E49" s="180"/>
      <c r="F49" s="180"/>
      <c r="G49" s="180"/>
      <c r="H49" s="180"/>
      <c r="I49" s="180"/>
    </row>
    <row r="50" spans="1:9" ht="18" customHeight="1">
      <c r="A50" s="180"/>
      <c r="B50" s="180"/>
      <c r="C50" s="180"/>
      <c r="D50" s="180"/>
      <c r="E50" s="180"/>
      <c r="F50" s="180"/>
      <c r="G50" s="180"/>
      <c r="H50" s="180"/>
      <c r="I50" s="180"/>
    </row>
    <row r="51" spans="1:9" ht="18" customHeight="1">
      <c r="A51" s="180"/>
      <c r="B51" s="180"/>
      <c r="C51" s="180"/>
      <c r="D51" s="180"/>
      <c r="E51" s="180"/>
      <c r="F51" s="180"/>
      <c r="G51" s="180"/>
      <c r="H51" s="180"/>
      <c r="I51" s="180"/>
    </row>
    <row r="52" spans="1:9" ht="18" customHeight="1">
      <c r="A52" s="180"/>
      <c r="B52" s="180"/>
      <c r="C52" s="180"/>
      <c r="D52" s="180"/>
      <c r="E52" s="180"/>
      <c r="F52" s="180"/>
      <c r="G52" s="180"/>
      <c r="H52" s="180"/>
      <c r="I52" s="180"/>
    </row>
    <row r="53" spans="1:9" ht="18" customHeight="1">
      <c r="A53" s="180"/>
      <c r="B53" s="180"/>
      <c r="C53" s="180"/>
      <c r="D53" s="180"/>
      <c r="E53" s="180"/>
      <c r="F53" s="180"/>
      <c r="G53" s="180"/>
      <c r="H53" s="180"/>
      <c r="I53" s="180"/>
    </row>
    <row r="54" spans="1:9" ht="18" customHeight="1">
      <c r="A54" s="180"/>
      <c r="B54" s="180"/>
      <c r="C54" s="180"/>
      <c r="D54" s="180"/>
      <c r="E54" s="180"/>
      <c r="F54" s="180"/>
      <c r="G54" s="180"/>
      <c r="H54" s="180"/>
      <c r="I54" s="180"/>
    </row>
    <row r="55" spans="1:9" ht="18" customHeight="1">
      <c r="A55" s="180"/>
      <c r="B55" s="180"/>
      <c r="C55" s="180"/>
      <c r="D55" s="180"/>
      <c r="E55" s="180"/>
      <c r="F55" s="180"/>
      <c r="G55" s="180"/>
      <c r="H55" s="180"/>
      <c r="I55" s="180"/>
    </row>
    <row r="56" spans="1:9" ht="18" customHeight="1">
      <c r="A56" s="180"/>
      <c r="B56" s="180"/>
      <c r="C56" s="180"/>
      <c r="D56" s="180"/>
      <c r="E56" s="180"/>
      <c r="F56" s="180"/>
      <c r="G56" s="180"/>
      <c r="H56" s="180"/>
      <c r="I56" s="180"/>
    </row>
    <row r="57" spans="1:9" ht="18" customHeight="1">
      <c r="A57" s="180"/>
      <c r="B57" s="180"/>
      <c r="C57" s="180"/>
      <c r="D57" s="180"/>
      <c r="E57" s="180"/>
      <c r="F57" s="180"/>
      <c r="G57" s="180"/>
      <c r="H57" s="180"/>
      <c r="I57" s="180"/>
    </row>
    <row r="58" spans="1:9" ht="18" customHeight="1">
      <c r="A58" s="180"/>
      <c r="B58" s="180"/>
      <c r="C58" s="180"/>
      <c r="D58" s="180"/>
      <c r="E58" s="180"/>
      <c r="F58" s="180"/>
      <c r="G58" s="180"/>
      <c r="H58" s="180"/>
      <c r="I58" s="180"/>
    </row>
    <row r="59" spans="1:9" ht="18" customHeight="1">
      <c r="A59" s="180"/>
      <c r="B59" s="180"/>
      <c r="C59" s="180"/>
      <c r="D59" s="180"/>
      <c r="E59" s="180"/>
      <c r="F59" s="180"/>
      <c r="G59" s="180"/>
      <c r="H59" s="180"/>
      <c r="I59" s="180"/>
    </row>
    <row r="60" spans="1:9" ht="18" customHeight="1">
      <c r="A60" s="180"/>
      <c r="B60" s="180"/>
      <c r="C60" s="180"/>
      <c r="D60" s="180"/>
      <c r="E60" s="180"/>
      <c r="F60" s="180"/>
      <c r="G60" s="180"/>
      <c r="H60" s="180"/>
      <c r="I60" s="180"/>
    </row>
    <row r="61" spans="1:9" ht="18" customHeight="1">
      <c r="A61" s="180"/>
      <c r="B61" s="180"/>
      <c r="C61" s="180"/>
      <c r="D61" s="180"/>
      <c r="E61" s="180"/>
      <c r="F61" s="180"/>
      <c r="G61" s="180"/>
      <c r="H61" s="180"/>
      <c r="I61" s="180"/>
    </row>
    <row r="62" spans="1:9" ht="18" customHeight="1">
      <c r="A62" s="180"/>
      <c r="B62" s="180"/>
      <c r="C62" s="180"/>
      <c r="D62" s="180"/>
      <c r="E62" s="180"/>
      <c r="F62" s="180"/>
      <c r="G62" s="180"/>
      <c r="H62" s="180"/>
      <c r="I62" s="180"/>
    </row>
    <row r="63" spans="1:9" ht="18" customHeight="1">
      <c r="A63" s="180"/>
      <c r="B63" s="180"/>
      <c r="C63" s="180"/>
      <c r="D63" s="180"/>
      <c r="E63" s="180"/>
      <c r="F63" s="180"/>
      <c r="G63" s="180"/>
      <c r="H63" s="180"/>
      <c r="I63" s="180"/>
    </row>
    <row r="64" spans="1:9" ht="18" customHeight="1">
      <c r="A64" s="180"/>
      <c r="B64" s="180"/>
      <c r="C64" s="180"/>
      <c r="D64" s="180"/>
      <c r="E64" s="180"/>
      <c r="F64" s="180"/>
      <c r="G64" s="180"/>
      <c r="H64" s="180"/>
      <c r="I64" s="180"/>
    </row>
    <row r="65" spans="1:9" ht="18" customHeight="1">
      <c r="A65" s="180"/>
      <c r="B65" s="180"/>
      <c r="C65" s="180"/>
      <c r="D65" s="180"/>
      <c r="E65" s="180"/>
      <c r="F65" s="180"/>
      <c r="G65" s="180"/>
      <c r="H65" s="180"/>
      <c r="I65" s="180"/>
    </row>
    <row r="66" spans="1:9" ht="18" customHeight="1">
      <c r="A66" s="180"/>
      <c r="B66" s="180"/>
      <c r="C66" s="180"/>
      <c r="D66" s="180"/>
      <c r="E66" s="180"/>
      <c r="F66" s="180"/>
      <c r="G66" s="180"/>
      <c r="H66" s="180"/>
      <c r="I66" s="180"/>
    </row>
    <row r="67" spans="1:9" ht="18" customHeight="1">
      <c r="A67" s="180"/>
      <c r="B67" s="180"/>
      <c r="C67" s="180"/>
      <c r="D67" s="180"/>
      <c r="E67" s="180"/>
      <c r="F67" s="180"/>
      <c r="G67" s="180"/>
      <c r="H67" s="180"/>
      <c r="I67" s="180"/>
    </row>
    <row r="68" spans="1:9" ht="18" customHeight="1">
      <c r="A68" s="180"/>
      <c r="B68" s="180"/>
      <c r="C68" s="180"/>
      <c r="D68" s="180"/>
      <c r="E68" s="180"/>
      <c r="F68" s="180"/>
      <c r="G68" s="180"/>
      <c r="H68" s="180"/>
      <c r="I68" s="180"/>
    </row>
    <row r="69" spans="1:9" ht="18" customHeight="1">
      <c r="A69" s="180"/>
      <c r="B69" s="180"/>
      <c r="C69" s="180"/>
      <c r="D69" s="180"/>
      <c r="E69" s="180"/>
      <c r="F69" s="180"/>
      <c r="G69" s="180"/>
      <c r="H69" s="180"/>
      <c r="I69" s="180"/>
    </row>
    <row r="70" spans="1:9" ht="10.5" customHeight="1">
      <c r="A70" s="180"/>
      <c r="B70" s="180"/>
      <c r="C70" s="180"/>
      <c r="D70" s="180"/>
      <c r="E70" s="180"/>
      <c r="F70" s="180"/>
      <c r="G70" s="180"/>
      <c r="H70" s="180"/>
      <c r="I70" s="180"/>
    </row>
    <row r="71" spans="1:9" ht="27" hidden="1" customHeight="1">
      <c r="A71" s="180"/>
      <c r="B71" s="180"/>
      <c r="C71" s="180"/>
      <c r="D71" s="180"/>
      <c r="E71" s="180"/>
      <c r="F71" s="180"/>
      <c r="G71" s="180"/>
      <c r="H71" s="180"/>
      <c r="I71" s="180"/>
    </row>
    <row r="72" spans="1:9" ht="18" hidden="1" customHeight="1">
      <c r="A72" s="133"/>
      <c r="B72" s="133"/>
      <c r="C72" s="133"/>
      <c r="D72" s="133"/>
      <c r="E72" s="133"/>
      <c r="F72" s="133"/>
      <c r="G72" s="133"/>
      <c r="H72" s="133"/>
      <c r="I72" s="133"/>
    </row>
    <row r="73" spans="1:9" ht="9.75" hidden="1" customHeight="1">
      <c r="A73" s="133"/>
      <c r="B73" s="133"/>
      <c r="C73" s="133"/>
      <c r="D73" s="133"/>
      <c r="E73" s="133"/>
      <c r="F73" s="133"/>
      <c r="G73" s="133"/>
      <c r="H73" s="133"/>
      <c r="I73" s="133"/>
    </row>
    <row r="74" spans="1:9" ht="18" hidden="1" customHeight="1">
      <c r="A74" s="133"/>
      <c r="B74" s="133"/>
      <c r="C74" s="133"/>
      <c r="D74" s="133"/>
      <c r="E74" s="133"/>
      <c r="F74" s="133"/>
      <c r="G74" s="133"/>
      <c r="H74" s="133"/>
      <c r="I74" s="133"/>
    </row>
    <row r="75" spans="1:9" ht="18" customHeight="1">
      <c r="A75" s="133" t="s">
        <v>43</v>
      </c>
      <c r="B75" s="133"/>
      <c r="C75" s="133"/>
      <c r="D75" s="133"/>
      <c r="E75" s="133"/>
      <c r="F75" s="133"/>
      <c r="G75" s="133"/>
      <c r="H75" s="133"/>
      <c r="I75" s="133"/>
    </row>
    <row r="76" spans="1:9" ht="18" customHeight="1">
      <c r="A76" s="133" t="s">
        <v>42</v>
      </c>
      <c r="B76" s="133"/>
      <c r="C76" s="133"/>
      <c r="D76" s="133"/>
      <c r="E76" s="133"/>
      <c r="F76" s="133"/>
      <c r="G76" s="133"/>
      <c r="H76" s="133"/>
      <c r="I76" s="133"/>
    </row>
    <row r="77" spans="1:9" ht="18" customHeight="1">
      <c r="A77" s="133" t="s">
        <v>41</v>
      </c>
      <c r="B77" s="133"/>
      <c r="C77" s="133"/>
      <c r="D77" s="133"/>
      <c r="E77" s="133"/>
      <c r="F77" s="133"/>
      <c r="G77" s="133"/>
      <c r="H77" s="133"/>
      <c r="I77" s="133"/>
    </row>
    <row r="78" spans="1:9" ht="16.5" customHeight="1">
      <c r="A78" s="134"/>
      <c r="B78" s="134"/>
      <c r="C78" s="134"/>
      <c r="D78" s="134"/>
      <c r="E78" s="134"/>
      <c r="F78" s="134"/>
      <c r="G78" s="134"/>
      <c r="H78" s="134"/>
      <c r="I78" s="134"/>
    </row>
    <row r="79" spans="1:9" ht="16.5" customHeight="1"/>
    <row r="80" spans="1:9" ht="16.5" customHeight="1"/>
    <row r="81" spans="1:9" ht="16.5" customHeight="1"/>
    <row r="82" spans="1:9" ht="16.5" customHeight="1"/>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c r="A90" s="136"/>
      <c r="B90" s="136"/>
      <c r="C90" s="136"/>
      <c r="D90" s="136"/>
      <c r="E90" s="136"/>
      <c r="F90" s="136"/>
      <c r="G90" s="136"/>
      <c r="H90" s="136"/>
      <c r="I90" s="136"/>
    </row>
    <row r="91" spans="1:9" ht="16.5" customHeight="1">
      <c r="A91" s="136"/>
      <c r="B91" s="136"/>
      <c r="C91" s="136"/>
      <c r="D91" s="136"/>
      <c r="E91" s="136"/>
      <c r="F91" s="136"/>
      <c r="G91" s="136"/>
      <c r="H91" s="136"/>
      <c r="I91" s="136"/>
    </row>
    <row r="92" spans="1:9" ht="16.5" customHeight="1">
      <c r="A92" s="136"/>
      <c r="B92" s="136"/>
      <c r="C92" s="136"/>
      <c r="D92" s="136"/>
      <c r="E92" s="136"/>
      <c r="F92" s="136"/>
      <c r="G92" s="136"/>
      <c r="H92" s="136"/>
      <c r="I92" s="136"/>
    </row>
    <row r="93" spans="1:9" ht="16.5" customHeight="1">
      <c r="A93" s="136"/>
      <c r="B93" s="136"/>
      <c r="C93" s="136"/>
      <c r="D93" s="136"/>
      <c r="E93" s="136"/>
      <c r="F93" s="136"/>
      <c r="G93" s="136"/>
      <c r="H93" s="136"/>
      <c r="I93" s="136"/>
    </row>
    <row r="94" spans="1:9" ht="16.5" customHeight="1">
      <c r="A94" s="136"/>
      <c r="B94" s="136"/>
      <c r="C94" s="136"/>
      <c r="D94" s="136"/>
      <c r="E94" s="136"/>
      <c r="F94" s="136"/>
      <c r="G94" s="136"/>
      <c r="H94" s="136"/>
      <c r="I94" s="136"/>
    </row>
    <row r="95" spans="1:9" ht="16.5" customHeight="1">
      <c r="A95" s="136"/>
      <c r="B95" s="136"/>
      <c r="C95" s="136"/>
      <c r="D95" s="136"/>
      <c r="E95" s="136"/>
      <c r="F95" s="136"/>
      <c r="G95" s="136"/>
      <c r="H95" s="136"/>
      <c r="I95" s="136"/>
    </row>
    <row r="96" spans="1:9" ht="16.5" customHeight="1">
      <c r="A96" s="136"/>
      <c r="B96" s="136"/>
      <c r="C96" s="136"/>
      <c r="D96" s="136"/>
      <c r="E96" s="136"/>
      <c r="F96" s="136"/>
      <c r="G96" s="136"/>
      <c r="H96" s="136"/>
      <c r="I96" s="136"/>
    </row>
    <row r="97" spans="1:9" ht="16.5" customHeight="1">
      <c r="A97" s="136"/>
      <c r="B97" s="136"/>
      <c r="C97" s="136"/>
      <c r="D97" s="136"/>
      <c r="E97" s="136"/>
      <c r="F97" s="136"/>
      <c r="G97" s="136"/>
      <c r="H97" s="136"/>
      <c r="I97" s="136"/>
    </row>
    <row r="98" spans="1:9" ht="16.5" customHeight="1">
      <c r="A98" s="136"/>
      <c r="B98" s="136"/>
      <c r="C98" s="136"/>
      <c r="D98" s="136"/>
      <c r="E98" s="136"/>
      <c r="F98" s="136"/>
      <c r="G98" s="136"/>
      <c r="H98" s="136"/>
      <c r="I98" s="136"/>
    </row>
    <row r="99" spans="1:9" ht="16.5" customHeight="1">
      <c r="A99" s="136"/>
      <c r="B99" s="136"/>
      <c r="C99" s="136"/>
      <c r="D99" s="136"/>
      <c r="E99" s="136"/>
      <c r="F99" s="136"/>
      <c r="G99" s="136"/>
      <c r="H99" s="136"/>
      <c r="I99" s="136"/>
    </row>
    <row r="100" spans="1:9" ht="16.5" customHeight="1">
      <c r="A100" s="136"/>
      <c r="B100" s="136"/>
      <c r="C100" s="136"/>
      <c r="D100" s="136"/>
      <c r="E100" s="136"/>
      <c r="F100" s="136"/>
      <c r="G100" s="136"/>
      <c r="H100" s="136"/>
      <c r="I100" s="136"/>
    </row>
    <row r="101" spans="1:9" ht="16.5" customHeight="1">
      <c r="A101" s="136"/>
      <c r="B101" s="136"/>
      <c r="C101" s="136"/>
      <c r="D101" s="136"/>
      <c r="E101" s="136"/>
      <c r="F101" s="136"/>
      <c r="G101" s="136"/>
      <c r="H101" s="136"/>
      <c r="I101" s="136"/>
    </row>
    <row r="102" spans="1:9" ht="16.5" customHeight="1">
      <c r="A102" s="136"/>
      <c r="B102" s="136"/>
      <c r="C102" s="136"/>
      <c r="D102" s="136"/>
      <c r="E102" s="136"/>
      <c r="F102" s="136"/>
      <c r="G102" s="136"/>
      <c r="H102" s="136"/>
      <c r="I102" s="136"/>
    </row>
    <row r="103" spans="1:9" ht="16.5" customHeight="1">
      <c r="A103" s="136"/>
      <c r="B103" s="136"/>
      <c r="C103" s="136"/>
      <c r="D103" s="136"/>
      <c r="E103" s="136"/>
      <c r="F103" s="136"/>
      <c r="G103" s="136"/>
      <c r="H103" s="136"/>
      <c r="I103" s="136"/>
    </row>
    <row r="104" spans="1:9" ht="16.5" customHeight="1">
      <c r="A104" s="136"/>
      <c r="B104" s="136"/>
      <c r="C104" s="136"/>
      <c r="D104" s="136"/>
      <c r="E104" s="136"/>
      <c r="F104" s="136"/>
      <c r="G104" s="136"/>
      <c r="H104" s="136"/>
      <c r="I104" s="136"/>
    </row>
    <row r="105" spans="1:9" ht="16.5" customHeight="1">
      <c r="A105" s="136"/>
      <c r="B105" s="136"/>
      <c r="C105" s="136"/>
      <c r="D105" s="136"/>
      <c r="E105" s="136"/>
      <c r="F105" s="136"/>
      <c r="G105" s="136"/>
      <c r="H105" s="136"/>
      <c r="I105" s="136"/>
    </row>
    <row r="106" spans="1:9" ht="16.5" customHeight="1">
      <c r="A106" s="136"/>
      <c r="B106" s="136"/>
      <c r="C106" s="136"/>
      <c r="D106" s="136"/>
      <c r="E106" s="136"/>
      <c r="F106" s="136"/>
      <c r="G106" s="136"/>
      <c r="H106" s="136"/>
      <c r="I106" s="136"/>
    </row>
    <row r="107" spans="1:9" ht="16.5" customHeight="1">
      <c r="A107" s="136"/>
      <c r="B107" s="136"/>
      <c r="C107" s="136"/>
      <c r="D107" s="136"/>
      <c r="E107" s="136"/>
      <c r="F107" s="136"/>
      <c r="G107" s="136"/>
      <c r="H107" s="136"/>
      <c r="I107" s="136"/>
    </row>
    <row r="108" spans="1:9" ht="16.5" customHeight="1">
      <c r="A108" s="136"/>
      <c r="B108" s="136"/>
      <c r="C108" s="136"/>
      <c r="D108" s="136"/>
      <c r="E108" s="136"/>
      <c r="F108" s="136"/>
      <c r="G108" s="136"/>
      <c r="H108" s="136"/>
      <c r="I108" s="136"/>
    </row>
    <row r="109" spans="1:9" ht="16.5" customHeight="1">
      <c r="A109" s="136"/>
      <c r="B109" s="136"/>
      <c r="C109" s="136"/>
      <c r="D109" s="136"/>
      <c r="E109" s="136"/>
      <c r="F109" s="136"/>
      <c r="G109" s="136"/>
      <c r="H109" s="136"/>
      <c r="I109" s="136"/>
    </row>
    <row r="110" spans="1:9" ht="16.5" customHeight="1">
      <c r="A110" s="136"/>
      <c r="B110" s="136"/>
      <c r="C110" s="136"/>
      <c r="D110" s="136"/>
      <c r="E110" s="136"/>
      <c r="F110" s="136"/>
      <c r="G110" s="136"/>
      <c r="H110" s="136"/>
      <c r="I110" s="136"/>
    </row>
    <row r="111" spans="1:9" ht="16.5" customHeight="1">
      <c r="A111" s="136"/>
      <c r="B111" s="136"/>
      <c r="C111" s="136"/>
      <c r="D111" s="136"/>
      <c r="E111" s="136"/>
      <c r="F111" s="136"/>
      <c r="G111" s="136"/>
      <c r="H111" s="136"/>
      <c r="I111" s="136"/>
    </row>
    <row r="112" spans="1:9" ht="16.5" customHeight="1">
      <c r="A112" s="136"/>
      <c r="B112" s="136"/>
      <c r="C112" s="136"/>
      <c r="D112" s="136"/>
      <c r="E112" s="136"/>
      <c r="F112" s="136"/>
      <c r="G112" s="136"/>
      <c r="H112" s="136"/>
      <c r="I112" s="136"/>
    </row>
    <row r="113" spans="1:9" ht="16.5" customHeight="1">
      <c r="A113" s="136"/>
      <c r="B113" s="136"/>
      <c r="C113" s="136"/>
      <c r="D113" s="136"/>
      <c r="E113" s="136"/>
      <c r="F113" s="136"/>
      <c r="G113" s="136"/>
      <c r="H113" s="136"/>
      <c r="I113" s="136"/>
    </row>
    <row r="114" spans="1:9" ht="16.5" customHeight="1">
      <c r="A114" s="136"/>
      <c r="B114" s="136"/>
      <c r="C114" s="136"/>
      <c r="D114" s="136"/>
      <c r="E114" s="136"/>
      <c r="F114" s="136"/>
      <c r="G114" s="136"/>
      <c r="H114" s="136"/>
      <c r="I114" s="136"/>
    </row>
    <row r="115" spans="1:9" ht="16.5" customHeight="1">
      <c r="A115" s="136"/>
      <c r="B115" s="136"/>
      <c r="C115" s="136"/>
      <c r="D115" s="136"/>
      <c r="E115" s="136"/>
      <c r="F115" s="136"/>
      <c r="G115" s="136"/>
      <c r="H115" s="136"/>
      <c r="I115" s="136"/>
    </row>
    <row r="116" spans="1:9" ht="16.5" customHeight="1">
      <c r="A116" s="136"/>
      <c r="B116" s="136"/>
      <c r="C116" s="136"/>
      <c r="D116" s="136"/>
      <c r="E116" s="136"/>
      <c r="F116" s="136"/>
      <c r="G116" s="136"/>
      <c r="H116" s="136"/>
      <c r="I116" s="136"/>
    </row>
    <row r="117" spans="1:9" ht="16.5" customHeight="1">
      <c r="A117" s="136"/>
      <c r="B117" s="136"/>
      <c r="C117" s="136"/>
      <c r="D117" s="136"/>
      <c r="E117" s="136"/>
      <c r="F117" s="136"/>
      <c r="G117" s="136"/>
      <c r="H117" s="136"/>
      <c r="I117" s="136"/>
    </row>
    <row r="118" spans="1:9" ht="16.5" customHeight="1">
      <c r="A118" s="136"/>
      <c r="B118" s="136"/>
      <c r="C118" s="136"/>
      <c r="D118" s="136"/>
      <c r="E118" s="136"/>
      <c r="F118" s="136"/>
      <c r="G118" s="136"/>
      <c r="H118" s="136"/>
      <c r="I118" s="136"/>
    </row>
    <row r="119" spans="1:9" ht="16.5" customHeight="1">
      <c r="A119" s="136"/>
      <c r="B119" s="136"/>
      <c r="C119" s="136"/>
      <c r="D119" s="136"/>
      <c r="E119" s="136"/>
      <c r="F119" s="136"/>
      <c r="G119" s="136"/>
      <c r="H119" s="136"/>
      <c r="I119" s="136"/>
    </row>
    <row r="120" spans="1:9" ht="16.5" customHeight="1">
      <c r="A120" s="136"/>
      <c r="B120" s="136"/>
      <c r="C120" s="136"/>
      <c r="D120" s="136"/>
      <c r="E120" s="136"/>
      <c r="F120" s="136"/>
      <c r="G120" s="136"/>
      <c r="H120" s="136"/>
      <c r="I120" s="136"/>
    </row>
    <row r="121" spans="1:9" ht="16.5" customHeight="1">
      <c r="A121" s="136"/>
      <c r="B121" s="136"/>
      <c r="C121" s="136"/>
      <c r="D121" s="136"/>
      <c r="E121" s="136"/>
      <c r="F121" s="136"/>
      <c r="G121" s="136"/>
      <c r="H121" s="136"/>
      <c r="I121" s="136"/>
    </row>
    <row r="122" spans="1:9" ht="16.5" customHeight="1">
      <c r="A122" s="136"/>
      <c r="B122" s="136"/>
      <c r="C122" s="136"/>
      <c r="D122" s="136"/>
      <c r="E122" s="136"/>
      <c r="F122" s="136"/>
      <c r="G122" s="136"/>
      <c r="H122" s="136"/>
      <c r="I122" s="136"/>
    </row>
    <row r="123" spans="1:9" ht="16.5" customHeight="1">
      <c r="A123" s="136"/>
      <c r="B123" s="136"/>
      <c r="C123" s="136"/>
      <c r="D123" s="136"/>
      <c r="E123" s="136"/>
      <c r="F123" s="136"/>
      <c r="G123" s="136"/>
      <c r="H123" s="136"/>
      <c r="I123" s="136"/>
    </row>
    <row r="124" spans="1:9" ht="16.5" customHeight="1">
      <c r="A124" s="136"/>
      <c r="B124" s="136"/>
      <c r="C124" s="136"/>
      <c r="D124" s="136"/>
      <c r="E124" s="136"/>
      <c r="F124" s="136"/>
      <c r="G124" s="136"/>
      <c r="H124" s="136"/>
      <c r="I124" s="136"/>
    </row>
    <row r="125" spans="1:9" ht="16.5" customHeight="1">
      <c r="A125" s="136"/>
      <c r="B125" s="136"/>
      <c r="C125" s="136"/>
      <c r="D125" s="136"/>
      <c r="E125" s="136"/>
      <c r="F125" s="136"/>
      <c r="G125" s="136"/>
      <c r="H125" s="136"/>
      <c r="I125" s="136"/>
    </row>
    <row r="126" spans="1:9" ht="16.5" customHeight="1">
      <c r="A126" s="136"/>
      <c r="B126" s="136"/>
      <c r="C126" s="136"/>
      <c r="D126" s="136"/>
      <c r="E126" s="136"/>
      <c r="F126" s="136"/>
      <c r="G126" s="136"/>
      <c r="H126" s="136"/>
      <c r="I126" s="136"/>
    </row>
    <row r="127" spans="1:9" ht="16.5" customHeight="1">
      <c r="A127" s="136"/>
      <c r="B127" s="136"/>
      <c r="C127" s="136"/>
      <c r="D127" s="136"/>
      <c r="E127" s="136"/>
      <c r="F127" s="136"/>
      <c r="G127" s="136"/>
      <c r="H127" s="136"/>
      <c r="I127" s="136"/>
    </row>
    <row r="128" spans="1:9" ht="16.5" customHeight="1">
      <c r="A128" s="136"/>
      <c r="B128" s="136"/>
      <c r="C128" s="136"/>
      <c r="D128" s="136"/>
      <c r="E128" s="136"/>
      <c r="F128" s="136"/>
      <c r="G128" s="136"/>
      <c r="H128" s="136"/>
      <c r="I128" s="136"/>
    </row>
    <row r="129" spans="1:9" ht="16.5" customHeight="1">
      <c r="A129" s="136"/>
      <c r="B129" s="136"/>
      <c r="C129" s="136"/>
      <c r="D129" s="136"/>
      <c r="E129" s="136"/>
      <c r="F129" s="136"/>
      <c r="G129" s="136"/>
      <c r="H129" s="136"/>
      <c r="I129" s="136"/>
    </row>
    <row r="130" spans="1:9" ht="16.5" customHeight="1">
      <c r="A130" s="136"/>
      <c r="B130" s="136"/>
      <c r="C130" s="136"/>
      <c r="D130" s="136"/>
      <c r="E130" s="136"/>
      <c r="F130" s="136"/>
      <c r="G130" s="136"/>
      <c r="H130" s="136"/>
      <c r="I130" s="136"/>
    </row>
    <row r="131" spans="1:9" ht="16.5" customHeight="1">
      <c r="A131" s="136"/>
      <c r="B131" s="136"/>
      <c r="C131" s="136"/>
      <c r="D131" s="136"/>
      <c r="E131" s="136"/>
      <c r="F131" s="136"/>
      <c r="G131" s="136"/>
      <c r="H131" s="136"/>
      <c r="I131" s="136"/>
    </row>
    <row r="132" spans="1:9" ht="16.5" customHeight="1">
      <c r="A132" s="136"/>
      <c r="B132" s="136"/>
      <c r="C132" s="136"/>
      <c r="D132" s="136"/>
      <c r="E132" s="136"/>
      <c r="F132" s="136"/>
      <c r="G132" s="136"/>
      <c r="H132" s="136"/>
      <c r="I132" s="136"/>
    </row>
    <row r="133" spans="1:9" ht="16.5" customHeight="1">
      <c r="A133" s="136"/>
      <c r="B133" s="136"/>
      <c r="C133" s="136"/>
      <c r="D133" s="136"/>
      <c r="E133" s="136"/>
      <c r="F133" s="136"/>
      <c r="G133" s="136"/>
      <c r="H133" s="136"/>
      <c r="I133" s="136"/>
    </row>
    <row r="134" spans="1:9" ht="16.5" customHeight="1">
      <c r="A134" s="136"/>
      <c r="B134" s="136"/>
      <c r="C134" s="136"/>
      <c r="D134" s="136"/>
      <c r="E134" s="136"/>
      <c r="F134" s="136"/>
      <c r="G134" s="136"/>
      <c r="H134" s="136"/>
      <c r="I134" s="136"/>
    </row>
    <row r="135" spans="1:9" ht="16.5" customHeight="1">
      <c r="A135" s="136"/>
      <c r="B135" s="136"/>
      <c r="C135" s="136"/>
      <c r="D135" s="136"/>
      <c r="E135" s="136"/>
      <c r="F135" s="136"/>
      <c r="G135" s="136"/>
      <c r="H135" s="136"/>
      <c r="I135" s="136"/>
    </row>
    <row r="136" spans="1:9" ht="16.5" customHeight="1">
      <c r="A136" s="136"/>
      <c r="B136" s="136"/>
      <c r="C136" s="136"/>
      <c r="D136" s="136"/>
      <c r="E136" s="136"/>
      <c r="F136" s="136"/>
      <c r="G136" s="136"/>
      <c r="H136" s="136"/>
      <c r="I136" s="136"/>
    </row>
    <row r="137" spans="1:9" ht="16.5" customHeight="1">
      <c r="A137" s="136"/>
      <c r="B137" s="136"/>
      <c r="C137" s="136"/>
      <c r="D137" s="136"/>
      <c r="E137" s="136"/>
      <c r="F137" s="136"/>
      <c r="G137" s="136"/>
      <c r="H137" s="136"/>
      <c r="I137" s="136"/>
    </row>
    <row r="138" spans="1:9" ht="16.5" customHeight="1">
      <c r="A138" s="136"/>
      <c r="B138" s="136"/>
      <c r="C138" s="136"/>
      <c r="D138" s="136"/>
      <c r="E138" s="136"/>
      <c r="F138" s="136"/>
      <c r="G138" s="136"/>
      <c r="H138" s="136"/>
      <c r="I138" s="136"/>
    </row>
    <row r="139" spans="1:9" ht="16.5" customHeight="1">
      <c r="A139" s="136"/>
      <c r="B139" s="136"/>
      <c r="C139" s="136"/>
      <c r="D139" s="136"/>
      <c r="E139" s="136"/>
      <c r="F139" s="136"/>
      <c r="G139" s="136"/>
      <c r="H139" s="136"/>
      <c r="I139" s="136"/>
    </row>
    <row r="140" spans="1:9" ht="16.5" customHeight="1">
      <c r="A140" s="136"/>
      <c r="B140" s="136"/>
      <c r="C140" s="136"/>
      <c r="D140" s="136"/>
      <c r="E140" s="136"/>
      <c r="F140" s="136"/>
      <c r="G140" s="136"/>
      <c r="H140" s="136"/>
      <c r="I140" s="136"/>
    </row>
    <row r="141" spans="1:9" ht="16.5" customHeight="1">
      <c r="A141" s="136"/>
      <c r="B141" s="136"/>
      <c r="C141" s="136"/>
      <c r="D141" s="136"/>
      <c r="E141" s="136"/>
      <c r="F141" s="136"/>
      <c r="G141" s="136"/>
      <c r="H141" s="136"/>
      <c r="I141" s="136"/>
    </row>
    <row r="142" spans="1:9" ht="16.5" customHeight="1">
      <c r="A142" s="136"/>
      <c r="B142" s="136"/>
      <c r="C142" s="136"/>
      <c r="D142" s="136"/>
      <c r="E142" s="136"/>
      <c r="F142" s="136"/>
      <c r="G142" s="136"/>
      <c r="H142" s="136"/>
      <c r="I142" s="136"/>
    </row>
    <row r="143" spans="1:9" ht="16.5" customHeight="1">
      <c r="A143" s="136"/>
      <c r="B143" s="136"/>
      <c r="C143" s="136"/>
      <c r="D143" s="136"/>
      <c r="E143" s="136"/>
      <c r="F143" s="136"/>
      <c r="G143" s="136"/>
      <c r="H143" s="136"/>
      <c r="I143" s="136"/>
    </row>
    <row r="144" spans="1:9" ht="16.5" customHeight="1">
      <c r="A144" s="136"/>
      <c r="B144" s="136"/>
      <c r="C144" s="136"/>
      <c r="D144" s="136"/>
      <c r="E144" s="136"/>
      <c r="F144" s="136"/>
      <c r="G144" s="136"/>
      <c r="H144" s="136"/>
      <c r="I144" s="136"/>
    </row>
    <row r="145" spans="1:9" ht="16.5" customHeight="1">
      <c r="A145" s="136"/>
      <c r="B145" s="136"/>
      <c r="C145" s="136"/>
      <c r="D145" s="136"/>
      <c r="E145" s="136"/>
      <c r="F145" s="136"/>
      <c r="G145" s="136"/>
      <c r="H145" s="136"/>
      <c r="I145" s="136"/>
    </row>
    <row r="146" spans="1:9" ht="16.5" customHeight="1">
      <c r="A146" s="136"/>
      <c r="B146" s="136"/>
      <c r="C146" s="136"/>
      <c r="D146" s="136"/>
      <c r="E146" s="136"/>
      <c r="F146" s="136"/>
      <c r="G146" s="136"/>
      <c r="H146" s="136"/>
      <c r="I146" s="136"/>
    </row>
    <row r="147" spans="1:9" ht="16.5" customHeight="1">
      <c r="A147" s="136"/>
      <c r="B147" s="136"/>
      <c r="C147" s="136"/>
      <c r="D147" s="136"/>
      <c r="E147" s="136"/>
      <c r="F147" s="136"/>
      <c r="G147" s="136"/>
      <c r="H147" s="136"/>
      <c r="I147" s="136"/>
    </row>
    <row r="148" spans="1:9" ht="16.5" customHeight="1">
      <c r="A148" s="136"/>
      <c r="B148" s="136"/>
      <c r="C148" s="136"/>
      <c r="D148" s="136"/>
      <c r="E148" s="136"/>
      <c r="F148" s="136"/>
      <c r="G148" s="136"/>
      <c r="H148" s="136"/>
      <c r="I148" s="136"/>
    </row>
    <row r="149" spans="1:9" ht="16.5" customHeight="1">
      <c r="A149" s="136"/>
      <c r="B149" s="136"/>
      <c r="C149" s="136"/>
      <c r="D149" s="136"/>
      <c r="E149" s="136"/>
      <c r="F149" s="136"/>
      <c r="G149" s="136"/>
      <c r="H149" s="136"/>
      <c r="I149" s="136"/>
    </row>
    <row r="150" spans="1:9" ht="16.5" customHeight="1">
      <c r="A150" s="136"/>
      <c r="B150" s="136"/>
      <c r="C150" s="136"/>
      <c r="D150" s="136"/>
      <c r="E150" s="136"/>
      <c r="F150" s="136"/>
      <c r="G150" s="136"/>
      <c r="H150" s="136"/>
      <c r="I150" s="136"/>
    </row>
    <row r="151" spans="1:9" ht="16.5" customHeight="1">
      <c r="A151" s="136"/>
      <c r="B151" s="136"/>
      <c r="C151" s="136"/>
      <c r="D151" s="136"/>
      <c r="E151" s="136"/>
      <c r="F151" s="136"/>
      <c r="G151" s="136"/>
      <c r="H151" s="136"/>
      <c r="I151" s="136"/>
    </row>
    <row r="152" spans="1:9" ht="16.5" customHeight="1">
      <c r="A152" s="136"/>
      <c r="B152" s="136"/>
      <c r="C152" s="136"/>
      <c r="D152" s="136"/>
      <c r="E152" s="136"/>
      <c r="F152" s="136"/>
      <c r="G152" s="136"/>
      <c r="H152" s="136"/>
      <c r="I152" s="136"/>
    </row>
    <row r="153" spans="1:9" ht="16.5" customHeight="1">
      <c r="A153" s="136"/>
      <c r="B153" s="136"/>
      <c r="C153" s="136"/>
      <c r="D153" s="136"/>
      <c r="E153" s="136"/>
      <c r="F153" s="136"/>
      <c r="G153" s="136"/>
      <c r="H153" s="136"/>
      <c r="I153" s="136"/>
    </row>
    <row r="154" spans="1:9" ht="16.5" customHeight="1">
      <c r="A154" s="136"/>
      <c r="B154" s="136"/>
      <c r="C154" s="136"/>
      <c r="D154" s="136"/>
      <c r="E154" s="136"/>
      <c r="F154" s="136"/>
      <c r="G154" s="136"/>
      <c r="H154" s="136"/>
      <c r="I154" s="136"/>
    </row>
    <row r="155" spans="1:9" ht="16.5" customHeight="1">
      <c r="A155" s="136"/>
      <c r="B155" s="136"/>
      <c r="C155" s="136"/>
      <c r="D155" s="136"/>
      <c r="E155" s="136"/>
      <c r="F155" s="136"/>
      <c r="G155" s="136"/>
      <c r="H155" s="136"/>
      <c r="I155" s="136"/>
    </row>
    <row r="156" spans="1:9" ht="16.5" customHeight="1">
      <c r="A156" s="136"/>
      <c r="B156" s="136"/>
      <c r="C156" s="136"/>
      <c r="D156" s="136"/>
      <c r="E156" s="136"/>
      <c r="F156" s="136"/>
      <c r="G156" s="136"/>
      <c r="H156" s="136"/>
      <c r="I156" s="136"/>
    </row>
    <row r="157" spans="1:9" ht="16.5" customHeight="1">
      <c r="A157" s="136"/>
      <c r="B157" s="136"/>
      <c r="C157" s="136"/>
      <c r="D157" s="136"/>
      <c r="E157" s="136"/>
      <c r="F157" s="136"/>
      <c r="G157" s="136"/>
      <c r="H157" s="136"/>
      <c r="I157" s="136"/>
    </row>
    <row r="158" spans="1:9" ht="16.5" customHeight="1">
      <c r="A158" s="136"/>
      <c r="B158" s="136"/>
      <c r="C158" s="136"/>
      <c r="D158" s="136"/>
      <c r="E158" s="136"/>
      <c r="F158" s="136"/>
      <c r="G158" s="136"/>
      <c r="H158" s="136"/>
      <c r="I158" s="136"/>
    </row>
    <row r="159" spans="1:9" ht="16.5" customHeight="1">
      <c r="A159" s="136"/>
      <c r="B159" s="136"/>
      <c r="C159" s="136"/>
      <c r="D159" s="136"/>
      <c r="E159" s="136"/>
      <c r="F159" s="136"/>
      <c r="G159" s="136"/>
      <c r="H159" s="136"/>
      <c r="I159" s="136"/>
    </row>
    <row r="160" spans="1:9" ht="16.5" customHeight="1">
      <c r="A160" s="136"/>
      <c r="B160" s="136"/>
      <c r="C160" s="136"/>
      <c r="D160" s="136"/>
      <c r="E160" s="136"/>
      <c r="F160" s="136"/>
      <c r="G160" s="136"/>
      <c r="H160" s="136"/>
      <c r="I160" s="136"/>
    </row>
    <row r="161" spans="1:9" ht="16.5" customHeight="1">
      <c r="A161" s="136"/>
      <c r="B161" s="136"/>
      <c r="C161" s="136"/>
      <c r="D161" s="136"/>
      <c r="E161" s="136"/>
      <c r="F161" s="136"/>
      <c r="G161" s="136"/>
      <c r="H161" s="136"/>
      <c r="I161" s="136"/>
    </row>
    <row r="162" spans="1:9" ht="16.5" customHeight="1">
      <c r="A162" s="136"/>
      <c r="B162" s="136"/>
      <c r="C162" s="136"/>
      <c r="D162" s="136"/>
      <c r="E162" s="136"/>
      <c r="F162" s="136"/>
      <c r="G162" s="136"/>
      <c r="H162" s="136"/>
      <c r="I162" s="136"/>
    </row>
    <row r="163" spans="1:9" ht="16.5" customHeight="1">
      <c r="A163" s="136"/>
      <c r="B163" s="136"/>
      <c r="C163" s="136"/>
      <c r="D163" s="136"/>
      <c r="E163" s="136"/>
      <c r="F163" s="136"/>
      <c r="G163" s="136"/>
      <c r="H163" s="136"/>
      <c r="I163" s="136"/>
    </row>
    <row r="164" spans="1:9" ht="16.5" customHeight="1">
      <c r="A164" s="136"/>
      <c r="B164" s="136"/>
      <c r="C164" s="136"/>
      <c r="D164" s="136"/>
      <c r="E164" s="136"/>
      <c r="F164" s="136"/>
      <c r="G164" s="136"/>
      <c r="H164" s="136"/>
      <c r="I164" s="136"/>
    </row>
    <row r="165" spans="1:9" ht="16.5" customHeight="1">
      <c r="A165" s="136"/>
      <c r="B165" s="136"/>
      <c r="C165" s="136"/>
      <c r="D165" s="136"/>
      <c r="E165" s="136"/>
      <c r="F165" s="136"/>
      <c r="G165" s="136"/>
      <c r="H165" s="136"/>
      <c r="I165" s="136"/>
    </row>
    <row r="166" spans="1:9" ht="16.5" customHeight="1">
      <c r="A166" s="136"/>
      <c r="B166" s="136"/>
      <c r="C166" s="136"/>
      <c r="D166" s="136"/>
      <c r="E166" s="136"/>
      <c r="F166" s="136"/>
      <c r="G166" s="136"/>
      <c r="H166" s="136"/>
      <c r="I166" s="136"/>
    </row>
    <row r="167" spans="1:9" ht="16.5" customHeight="1">
      <c r="A167" s="136"/>
      <c r="B167" s="136"/>
      <c r="C167" s="136"/>
      <c r="D167" s="136"/>
      <c r="E167" s="136"/>
      <c r="F167" s="136"/>
      <c r="G167" s="136"/>
      <c r="H167" s="136"/>
      <c r="I167" s="136"/>
    </row>
    <row r="168" spans="1:9" ht="16.5" customHeight="1">
      <c r="A168" s="136"/>
      <c r="B168" s="136"/>
      <c r="C168" s="136"/>
      <c r="D168" s="136"/>
      <c r="E168" s="136"/>
      <c r="F168" s="136"/>
      <c r="G168" s="136"/>
      <c r="H168" s="136"/>
      <c r="I168" s="136"/>
    </row>
    <row r="169" spans="1:9" ht="16.5" customHeight="1">
      <c r="A169" s="136"/>
      <c r="B169" s="136"/>
      <c r="C169" s="136"/>
      <c r="D169" s="136"/>
      <c r="E169" s="136"/>
      <c r="F169" s="136"/>
      <c r="G169" s="136"/>
      <c r="H169" s="136"/>
      <c r="I169" s="136"/>
    </row>
    <row r="170" spans="1:9" ht="16.5" customHeight="1">
      <c r="A170" s="136"/>
      <c r="B170" s="136"/>
      <c r="C170" s="136"/>
      <c r="D170" s="136"/>
      <c r="E170" s="136"/>
      <c r="F170" s="136"/>
      <c r="G170" s="136"/>
      <c r="H170" s="136"/>
      <c r="I170" s="136"/>
    </row>
    <row r="171" spans="1:9" ht="16.5" customHeight="1">
      <c r="A171" s="136"/>
      <c r="B171" s="136"/>
      <c r="C171" s="136"/>
      <c r="D171" s="136"/>
      <c r="E171" s="136"/>
      <c r="F171" s="136"/>
      <c r="G171" s="136"/>
      <c r="H171" s="136"/>
      <c r="I171" s="136"/>
    </row>
    <row r="172" spans="1:9" ht="16.5" customHeight="1">
      <c r="A172" s="136"/>
      <c r="B172" s="136"/>
      <c r="C172" s="136"/>
      <c r="D172" s="136"/>
      <c r="E172" s="136"/>
      <c r="F172" s="136"/>
      <c r="G172" s="136"/>
      <c r="H172" s="136"/>
      <c r="I172" s="136"/>
    </row>
    <row r="173" spans="1:9" ht="16.5" customHeight="1">
      <c r="A173" s="136"/>
      <c r="B173" s="136"/>
      <c r="C173" s="136"/>
      <c r="D173" s="136"/>
      <c r="E173" s="136"/>
      <c r="F173" s="136"/>
      <c r="G173" s="136"/>
      <c r="H173" s="136"/>
      <c r="I173" s="136"/>
    </row>
    <row r="174" spans="1:9" ht="16.5" customHeight="1">
      <c r="A174" s="136"/>
      <c r="B174" s="136"/>
      <c r="C174" s="136"/>
      <c r="D174" s="136"/>
      <c r="E174" s="136"/>
      <c r="F174" s="136"/>
      <c r="G174" s="136"/>
      <c r="H174" s="136"/>
      <c r="I174" s="136"/>
    </row>
    <row r="175" spans="1:9" ht="16.5" customHeight="1">
      <c r="A175" s="136"/>
      <c r="B175" s="136"/>
      <c r="C175" s="136"/>
      <c r="D175" s="136"/>
      <c r="E175" s="136"/>
      <c r="F175" s="136"/>
      <c r="G175" s="136"/>
      <c r="H175" s="136"/>
      <c r="I175" s="136"/>
    </row>
    <row r="176" spans="1:9" ht="16.5" customHeight="1">
      <c r="A176" s="136"/>
      <c r="B176" s="136"/>
      <c r="C176" s="136"/>
      <c r="D176" s="136"/>
      <c r="E176" s="136"/>
      <c r="F176" s="136"/>
      <c r="G176" s="136"/>
      <c r="H176" s="136"/>
      <c r="I176" s="136"/>
    </row>
    <row r="177" spans="1:9" ht="16.5" customHeight="1">
      <c r="A177" s="136"/>
      <c r="B177" s="136"/>
      <c r="C177" s="136"/>
      <c r="D177" s="136"/>
      <c r="E177" s="136"/>
      <c r="F177" s="136"/>
      <c r="G177" s="136"/>
      <c r="H177" s="136"/>
      <c r="I177" s="136"/>
    </row>
    <row r="178" spans="1:9" ht="16.5" customHeight="1">
      <c r="A178" s="136"/>
      <c r="B178" s="136"/>
      <c r="C178" s="136"/>
      <c r="D178" s="136"/>
      <c r="E178" s="136"/>
      <c r="F178" s="136"/>
      <c r="G178" s="136"/>
      <c r="H178" s="136"/>
      <c r="I178" s="136"/>
    </row>
    <row r="179" spans="1:9" ht="16.5" customHeight="1">
      <c r="A179" s="136"/>
      <c r="B179" s="136"/>
      <c r="C179" s="136"/>
      <c r="D179" s="136"/>
      <c r="E179" s="136"/>
      <c r="F179" s="136"/>
      <c r="G179" s="136"/>
      <c r="H179" s="136"/>
      <c r="I179" s="136"/>
    </row>
    <row r="180" spans="1:9" ht="16.5" customHeight="1">
      <c r="A180" s="136"/>
      <c r="B180" s="136"/>
      <c r="C180" s="136"/>
      <c r="D180" s="136"/>
      <c r="E180" s="136"/>
      <c r="F180" s="136"/>
      <c r="G180" s="136"/>
      <c r="H180" s="136"/>
      <c r="I180" s="136"/>
    </row>
    <row r="181" spans="1:9" ht="16.5" customHeight="1">
      <c r="A181" s="136"/>
      <c r="B181" s="136"/>
      <c r="C181" s="136"/>
      <c r="D181" s="136"/>
      <c r="E181" s="136"/>
      <c r="F181" s="136"/>
      <c r="G181" s="136"/>
      <c r="H181" s="136"/>
      <c r="I181" s="136"/>
    </row>
    <row r="182" spans="1:9" ht="16.5" customHeight="1">
      <c r="A182" s="136"/>
      <c r="B182" s="136"/>
      <c r="C182" s="136"/>
      <c r="D182" s="136"/>
      <c r="E182" s="136"/>
      <c r="F182" s="136"/>
      <c r="G182" s="136"/>
      <c r="H182" s="136"/>
      <c r="I182" s="136"/>
    </row>
    <row r="183" spans="1:9" ht="16.5" customHeight="1">
      <c r="A183" s="136"/>
      <c r="B183" s="136"/>
      <c r="C183" s="136"/>
      <c r="D183" s="136"/>
      <c r="E183" s="136"/>
      <c r="F183" s="136"/>
      <c r="G183" s="136"/>
      <c r="H183" s="136"/>
      <c r="I183" s="136"/>
    </row>
    <row r="184" spans="1:9" ht="16.5" customHeight="1">
      <c r="A184" s="136"/>
      <c r="B184" s="136"/>
      <c r="C184" s="136"/>
      <c r="D184" s="136"/>
      <c r="E184" s="136"/>
      <c r="F184" s="136"/>
      <c r="G184" s="136"/>
      <c r="H184" s="136"/>
      <c r="I184" s="136"/>
    </row>
    <row r="185" spans="1:9" ht="16.5" customHeight="1">
      <c r="A185" s="136"/>
      <c r="B185" s="136"/>
      <c r="C185" s="136"/>
      <c r="D185" s="136"/>
      <c r="E185" s="136"/>
      <c r="F185" s="136"/>
      <c r="G185" s="136"/>
      <c r="H185" s="136"/>
      <c r="I185" s="136"/>
    </row>
    <row r="186" spans="1:9" ht="16.5" customHeight="1">
      <c r="A186" s="136"/>
      <c r="B186" s="136"/>
      <c r="C186" s="136"/>
      <c r="D186" s="136"/>
      <c r="E186" s="136"/>
      <c r="F186" s="136"/>
      <c r="G186" s="136"/>
      <c r="H186" s="136"/>
      <c r="I186" s="136"/>
    </row>
    <row r="187" spans="1:9" ht="16.5" customHeight="1">
      <c r="A187" s="136"/>
      <c r="B187" s="136"/>
      <c r="C187" s="136"/>
      <c r="D187" s="136"/>
      <c r="E187" s="136"/>
      <c r="F187" s="136"/>
      <c r="G187" s="136"/>
      <c r="H187" s="136"/>
      <c r="I187" s="136"/>
    </row>
    <row r="188" spans="1:9" ht="16.5" customHeight="1">
      <c r="A188" s="136"/>
      <c r="B188" s="136"/>
      <c r="C188" s="136"/>
      <c r="D188" s="136"/>
      <c r="E188" s="136"/>
      <c r="F188" s="136"/>
      <c r="G188" s="136"/>
      <c r="H188" s="136"/>
      <c r="I188" s="136"/>
    </row>
    <row r="189" spans="1:9" ht="16.5" customHeight="1">
      <c r="A189" s="136"/>
      <c r="B189" s="136"/>
      <c r="C189" s="136"/>
      <c r="D189" s="136"/>
      <c r="E189" s="136"/>
      <c r="F189" s="136"/>
      <c r="G189" s="136"/>
      <c r="H189" s="136"/>
      <c r="I189" s="136"/>
    </row>
    <row r="190" spans="1:9" ht="16.5" customHeight="1">
      <c r="A190" s="136"/>
      <c r="B190" s="136"/>
      <c r="C190" s="136"/>
      <c r="D190" s="136"/>
      <c r="E190" s="136"/>
      <c r="F190" s="136"/>
      <c r="G190" s="136"/>
      <c r="H190" s="136"/>
      <c r="I190" s="136"/>
    </row>
    <row r="191" spans="1:9" ht="16.5" customHeight="1">
      <c r="A191" s="136"/>
      <c r="B191" s="136"/>
      <c r="C191" s="136"/>
      <c r="D191" s="136"/>
      <c r="E191" s="136"/>
      <c r="F191" s="136"/>
      <c r="G191" s="136"/>
      <c r="H191" s="136"/>
      <c r="I191" s="136"/>
    </row>
    <row r="192" spans="1:9" ht="16.5" customHeight="1">
      <c r="A192" s="136"/>
      <c r="B192" s="136"/>
      <c r="C192" s="136"/>
      <c r="D192" s="136"/>
      <c r="E192" s="136"/>
      <c r="F192" s="136"/>
      <c r="G192" s="136"/>
      <c r="H192" s="136"/>
      <c r="I192" s="136"/>
    </row>
    <row r="193" spans="1:9" ht="16.5" customHeight="1">
      <c r="A193" s="136"/>
      <c r="B193" s="136"/>
      <c r="C193" s="136"/>
      <c r="D193" s="136"/>
      <c r="E193" s="136"/>
      <c r="F193" s="136"/>
      <c r="G193" s="136"/>
      <c r="H193" s="136"/>
      <c r="I193" s="136"/>
    </row>
    <row r="194" spans="1:9" ht="16.5" customHeight="1">
      <c r="A194" s="136"/>
      <c r="B194" s="136"/>
      <c r="C194" s="136"/>
      <c r="D194" s="136"/>
      <c r="E194" s="136"/>
      <c r="F194" s="136"/>
      <c r="G194" s="136"/>
      <c r="H194" s="136"/>
      <c r="I194" s="136"/>
    </row>
    <row r="195" spans="1:9" ht="16.5" customHeight="1">
      <c r="A195" s="136"/>
      <c r="B195" s="136"/>
      <c r="C195" s="136"/>
      <c r="D195" s="136"/>
      <c r="E195" s="136"/>
      <c r="F195" s="136"/>
      <c r="G195" s="136"/>
      <c r="H195" s="136"/>
      <c r="I195" s="136"/>
    </row>
    <row r="196" spans="1:9" ht="16.5" customHeight="1">
      <c r="A196" s="136"/>
      <c r="B196" s="136"/>
      <c r="C196" s="136"/>
      <c r="D196" s="136"/>
      <c r="E196" s="136"/>
      <c r="F196" s="136"/>
      <c r="G196" s="136"/>
      <c r="H196" s="136"/>
    </row>
    <row r="197" spans="1:9" ht="16.5" customHeight="1"/>
    <row r="198" spans="1:9" ht="16.5" customHeight="1"/>
    <row r="199" spans="1:9" ht="16.5" customHeight="1"/>
    <row r="200" spans="1:9" ht="16.5" customHeight="1"/>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sheetData>
  <mergeCells count="6">
    <mergeCell ref="A11:I14"/>
    <mergeCell ref="A16:I33"/>
    <mergeCell ref="A35:I47"/>
    <mergeCell ref="A49:I71"/>
    <mergeCell ref="A1:I1"/>
    <mergeCell ref="A4:I9"/>
  </mergeCells>
  <pageMargins left="1.17" right="0.7" top="0.5600000000000000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4"/>
  <sheetViews>
    <sheetView topLeftCell="A8" zoomScaleNormal="100" workbookViewId="0">
      <selection activeCell="D15" sqref="D15:H21"/>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7109375" customWidth="1"/>
  </cols>
  <sheetData>
    <row r="1" spans="1:10" ht="37.9" customHeight="1">
      <c r="A1" s="184" t="s">
        <v>34</v>
      </c>
      <c r="B1" s="184"/>
      <c r="C1" s="184"/>
      <c r="D1" s="184"/>
      <c r="E1" s="184"/>
      <c r="F1" s="184"/>
      <c r="G1" s="184"/>
      <c r="H1" s="184"/>
      <c r="J1" t="s">
        <v>33</v>
      </c>
    </row>
    <row r="2" spans="1:10" ht="28.5" customHeight="1">
      <c r="A2" s="184" t="s">
        <v>181</v>
      </c>
      <c r="B2" s="184"/>
      <c r="C2" s="184"/>
      <c r="D2" s="184"/>
      <c r="E2" s="184"/>
      <c r="F2" s="184"/>
      <c r="G2" s="184"/>
      <c r="H2" s="184"/>
    </row>
    <row r="3" spans="1:10" ht="28.15" customHeight="1">
      <c r="A3" t="s">
        <v>32</v>
      </c>
      <c r="B3" s="41" t="s">
        <v>31</v>
      </c>
      <c r="C3" s="40"/>
      <c r="D3" s="40"/>
      <c r="E3" s="40"/>
      <c r="F3" s="39"/>
      <c r="G3" s="39"/>
      <c r="H3" s="39"/>
    </row>
    <row r="4" spans="1:10" ht="16.5" customHeight="1">
      <c r="A4" s="35"/>
      <c r="B4" s="38"/>
      <c r="C4" s="185" t="s">
        <v>30</v>
      </c>
      <c r="D4" s="187" t="s">
        <v>182</v>
      </c>
      <c r="E4" s="188"/>
      <c r="F4" s="189"/>
      <c r="G4" s="190" t="s">
        <v>183</v>
      </c>
      <c r="H4" s="185" t="s">
        <v>29</v>
      </c>
    </row>
    <row r="5" spans="1:10" ht="27" customHeight="1">
      <c r="A5" s="32" t="s">
        <v>28</v>
      </c>
      <c r="B5" s="37" t="s">
        <v>27</v>
      </c>
      <c r="C5" s="186"/>
      <c r="D5" s="8" t="s">
        <v>26</v>
      </c>
      <c r="E5" s="8" t="s">
        <v>25</v>
      </c>
      <c r="F5" s="36" t="s">
        <v>24</v>
      </c>
      <c r="G5" s="191"/>
      <c r="H5" s="186"/>
    </row>
    <row r="6" spans="1:10" ht="38.25" customHeight="1">
      <c r="A6" s="6">
        <v>1</v>
      </c>
      <c r="B6" s="160" t="s">
        <v>184</v>
      </c>
      <c r="C6" s="8" t="s">
        <v>4</v>
      </c>
      <c r="D6" s="147">
        <v>495531235.23360002</v>
      </c>
      <c r="E6" s="147">
        <v>487647698</v>
      </c>
      <c r="F6" s="20">
        <f>E6/D6*100</f>
        <v>98.409073601609876</v>
      </c>
      <c r="G6" s="147">
        <v>298932210</v>
      </c>
      <c r="H6" s="148">
        <f>E6/G6*100</f>
        <v>163.12986078014143</v>
      </c>
    </row>
    <row r="7" spans="1:10" hidden="1">
      <c r="A7" s="32"/>
      <c r="B7" s="34" t="s">
        <v>23</v>
      </c>
      <c r="C7" s="29"/>
      <c r="D7" s="33"/>
      <c r="E7" s="33"/>
      <c r="F7" s="27"/>
      <c r="G7" s="33"/>
      <c r="H7" s="27"/>
    </row>
    <row r="8" spans="1:10" ht="21.75" customHeight="1">
      <c r="A8" s="29">
        <v>2</v>
      </c>
      <c r="B8" s="28" t="s">
        <v>22</v>
      </c>
      <c r="C8" s="192" t="s">
        <v>185</v>
      </c>
      <c r="D8" s="166"/>
      <c r="E8" s="147"/>
      <c r="F8" s="20"/>
      <c r="G8" s="147"/>
      <c r="H8" s="148"/>
    </row>
    <row r="9" spans="1:10" ht="15" customHeight="1">
      <c r="A9" s="32"/>
      <c r="B9" s="14" t="s">
        <v>21</v>
      </c>
      <c r="C9" s="192"/>
      <c r="D9" s="147">
        <v>441415635.23360002</v>
      </c>
      <c r="E9" s="147">
        <v>385752269</v>
      </c>
      <c r="F9" s="20">
        <f>E9/D9*100</f>
        <v>87.389806388678863</v>
      </c>
      <c r="G9" s="147">
        <v>294701358</v>
      </c>
      <c r="H9" s="148">
        <f>E9/G9*100</f>
        <v>130.89599302083977</v>
      </c>
    </row>
    <row r="10" spans="1:10" ht="21.75" customHeight="1">
      <c r="A10" s="29">
        <v>3</v>
      </c>
      <c r="B10" s="28" t="s">
        <v>20</v>
      </c>
      <c r="C10" s="8" t="s">
        <v>19</v>
      </c>
      <c r="D10" s="130"/>
      <c r="E10" s="153">
        <v>2477</v>
      </c>
      <c r="F10" s="30"/>
      <c r="G10" s="153">
        <v>2300</v>
      </c>
      <c r="H10" s="148">
        <f>E10/G10*100</f>
        <v>107.69565217391303</v>
      </c>
    </row>
    <row r="11" spans="1:10" ht="15">
      <c r="A11" s="32"/>
      <c r="B11" s="14" t="s">
        <v>18</v>
      </c>
      <c r="C11" s="32" t="s">
        <v>13</v>
      </c>
      <c r="D11" s="130"/>
      <c r="E11" s="153">
        <v>2324</v>
      </c>
      <c r="F11" s="30"/>
      <c r="G11" s="153">
        <v>2145</v>
      </c>
      <c r="H11" s="148">
        <f>E11/G11*100</f>
        <v>108.34498834498834</v>
      </c>
    </row>
    <row r="12" spans="1:10" ht="25.15" customHeight="1">
      <c r="A12" s="8">
        <v>4</v>
      </c>
      <c r="B12" s="31" t="s">
        <v>17</v>
      </c>
      <c r="C12" s="6" t="s">
        <v>4</v>
      </c>
      <c r="D12" s="30"/>
      <c r="E12" s="161">
        <f>E9/E11</f>
        <v>165986.34638554216</v>
      </c>
      <c r="F12" s="30"/>
      <c r="G12" s="161">
        <f>G9/G11</f>
        <v>137389.91048951048</v>
      </c>
      <c r="H12" s="9">
        <f>E12/G12*100</f>
        <v>120.81407273222946</v>
      </c>
    </row>
    <row r="13" spans="1:10" ht="29.25" customHeight="1">
      <c r="A13" s="29">
        <v>5</v>
      </c>
      <c r="B13" s="28" t="s">
        <v>16</v>
      </c>
      <c r="C13" s="182" t="s">
        <v>167</v>
      </c>
      <c r="D13" s="22"/>
      <c r="E13" s="22"/>
      <c r="F13" s="20"/>
      <c r="G13" s="22"/>
      <c r="H13" s="4"/>
    </row>
    <row r="14" spans="1:10" ht="19.149999999999999" customHeight="1">
      <c r="A14" s="27"/>
      <c r="B14" s="14" t="s">
        <v>15</v>
      </c>
      <c r="C14" s="183"/>
      <c r="D14" s="147">
        <v>81300.61</v>
      </c>
      <c r="E14" s="147">
        <v>50035</v>
      </c>
      <c r="F14" s="20">
        <f>E14/D14*100</f>
        <v>61.54320367337958</v>
      </c>
      <c r="G14" s="147">
        <v>67000</v>
      </c>
      <c r="H14" s="148">
        <f t="shared" ref="H14:H21" si="0">E14/G14*100</f>
        <v>74.679104477611929</v>
      </c>
    </row>
    <row r="15" spans="1:10" ht="20.25" customHeight="1">
      <c r="A15" s="26"/>
      <c r="B15" s="25" t="s">
        <v>14</v>
      </c>
      <c r="C15" s="24" t="s">
        <v>168</v>
      </c>
      <c r="D15" s="147">
        <v>87696.6</v>
      </c>
      <c r="E15" s="147">
        <v>47222</v>
      </c>
      <c r="F15" s="20">
        <f>E15/D15*100</f>
        <v>53.847013453201143</v>
      </c>
      <c r="G15" s="147">
        <v>74598</v>
      </c>
      <c r="H15" s="148">
        <f t="shared" si="0"/>
        <v>63.301965200139406</v>
      </c>
    </row>
    <row r="16" spans="1:10" ht="19.899999999999999" customHeight="1">
      <c r="A16" s="23"/>
      <c r="B16" s="14" t="s">
        <v>12</v>
      </c>
      <c r="C16" s="15" t="s">
        <v>11</v>
      </c>
      <c r="D16" s="147">
        <v>12299</v>
      </c>
      <c r="E16" s="147">
        <v>12229</v>
      </c>
      <c r="F16" s="20">
        <f>E16/D16*100</f>
        <v>99.430848036425729</v>
      </c>
      <c r="G16" s="147">
        <v>6756</v>
      </c>
      <c r="H16" s="148">
        <f t="shared" si="0"/>
        <v>181.00947306098283</v>
      </c>
    </row>
    <row r="17" spans="1:8" ht="26.25" customHeight="1">
      <c r="A17" s="21">
        <v>6</v>
      </c>
      <c r="B17" s="7" t="s">
        <v>10</v>
      </c>
      <c r="C17" s="6" t="s">
        <v>4</v>
      </c>
      <c r="D17" s="162">
        <v>24000000</v>
      </c>
      <c r="E17" s="162">
        <v>43978911</v>
      </c>
      <c r="F17" s="163">
        <f>E17/D17*100</f>
        <v>183.2454625</v>
      </c>
      <c r="G17" s="162">
        <v>43091292</v>
      </c>
      <c r="H17" s="148">
        <f t="shared" si="0"/>
        <v>102.05985701240985</v>
      </c>
    </row>
    <row r="18" spans="1:8" ht="26.25" customHeight="1">
      <c r="A18" s="15">
        <v>7</v>
      </c>
      <c r="B18" s="14" t="s">
        <v>9</v>
      </c>
      <c r="C18" s="6" t="s">
        <v>4</v>
      </c>
      <c r="D18" s="164">
        <v>81189657</v>
      </c>
      <c r="E18" s="164">
        <v>54712930.399999999</v>
      </c>
      <c r="F18" s="20">
        <f>E18/D18*100</f>
        <v>67.389039961087647</v>
      </c>
      <c r="G18" s="164">
        <v>47071176</v>
      </c>
      <c r="H18" s="163">
        <f t="shared" si="0"/>
        <v>116.23446671483202</v>
      </c>
    </row>
    <row r="19" spans="1:8" ht="26.25" customHeight="1">
      <c r="A19" s="8">
        <v>8</v>
      </c>
      <c r="B19" s="19" t="s">
        <v>8</v>
      </c>
      <c r="C19" s="8" t="s">
        <v>7</v>
      </c>
      <c r="D19" s="18"/>
      <c r="E19" s="16">
        <v>23.8</v>
      </c>
      <c r="F19" s="17"/>
      <c r="G19" s="16">
        <v>13.4</v>
      </c>
      <c r="H19" s="148">
        <f t="shared" si="0"/>
        <v>177.61194029850748</v>
      </c>
    </row>
    <row r="20" spans="1:8" ht="24.75" customHeight="1">
      <c r="A20" s="15">
        <v>9</v>
      </c>
      <c r="B20" s="14" t="s">
        <v>6</v>
      </c>
      <c r="C20" s="6" t="s">
        <v>4</v>
      </c>
      <c r="D20" s="13"/>
      <c r="E20" s="12">
        <v>86942969</v>
      </c>
      <c r="F20" s="11"/>
      <c r="G20" s="10">
        <v>69641600</v>
      </c>
      <c r="H20" s="9">
        <f t="shared" si="0"/>
        <v>124.84343984055508</v>
      </c>
    </row>
    <row r="21" spans="1:8" ht="28.15" customHeight="1">
      <c r="A21" s="8">
        <v>10</v>
      </c>
      <c r="B21" s="7" t="s">
        <v>5</v>
      </c>
      <c r="C21" s="8" t="s">
        <v>4</v>
      </c>
      <c r="D21" s="165"/>
      <c r="E21" s="5">
        <f>E20/E10/12</f>
        <v>2925.0090499259859</v>
      </c>
      <c r="F21" s="5"/>
      <c r="G21" s="5">
        <f>G20/G10/12</f>
        <v>2523.2463768115945</v>
      </c>
      <c r="H21" s="148">
        <f t="shared" si="0"/>
        <v>115.92245120439107</v>
      </c>
    </row>
    <row r="22" spans="1:8" ht="21.75" customHeight="1">
      <c r="A22" s="1"/>
      <c r="B22" s="1"/>
      <c r="C22" s="1"/>
      <c r="D22" s="1"/>
      <c r="E22" s="1"/>
      <c r="F22" s="1"/>
      <c r="G22" s="1"/>
      <c r="H22" s="1"/>
    </row>
    <row r="23" spans="1:8" ht="27.75" customHeight="1">
      <c r="A23" s="1"/>
      <c r="B23" s="3" t="s">
        <v>3</v>
      </c>
      <c r="C23" s="2"/>
      <c r="D23" s="2"/>
      <c r="E23" s="2"/>
      <c r="F23" s="2" t="s">
        <v>2</v>
      </c>
      <c r="G23" s="2"/>
      <c r="H23" s="1"/>
    </row>
    <row r="24" spans="1:8" ht="25.5" customHeight="1">
      <c r="A24" s="1"/>
      <c r="B24" s="3" t="s">
        <v>1</v>
      </c>
      <c r="C24" s="2"/>
      <c r="D24" s="2"/>
      <c r="E24" s="2"/>
      <c r="F24" s="2" t="s">
        <v>0</v>
      </c>
      <c r="G24" s="2"/>
      <c r="H24" s="1"/>
    </row>
  </sheetData>
  <mergeCells count="8">
    <mergeCell ref="C13:C14"/>
    <mergeCell ref="A1:H1"/>
    <mergeCell ref="A2:H2"/>
    <mergeCell ref="C4:C5"/>
    <mergeCell ref="D4:F4"/>
    <mergeCell ref="G4:G5"/>
    <mergeCell ref="H4:H5"/>
    <mergeCell ref="C8:C9"/>
  </mergeCells>
  <pageMargins left="0.68" right="0.24" top="1" bottom="0.48" header="1.26" footer="0.5"/>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0"/>
  <sheetViews>
    <sheetView topLeftCell="A19" workbookViewId="0">
      <selection activeCell="A26" sqref="A26:XFD26"/>
    </sheetView>
  </sheetViews>
  <sheetFormatPr defaultRowHeight="12.75"/>
  <cols>
    <col min="1" max="5" width="9.140625" style="135"/>
    <col min="6" max="6" width="6.7109375" style="135" customWidth="1"/>
    <col min="7" max="7" width="9.140625" style="135"/>
    <col min="8" max="8" width="18.5703125" style="135" bestFit="1" customWidth="1"/>
    <col min="9" max="9" width="10.42578125" style="135" customWidth="1"/>
  </cols>
  <sheetData>
    <row r="1" spans="1:11" ht="65.25" customHeight="1">
      <c r="A1" s="193" t="s">
        <v>186</v>
      </c>
      <c r="B1" s="194"/>
      <c r="C1" s="194"/>
      <c r="D1" s="194"/>
      <c r="E1" s="194"/>
      <c r="F1" s="194"/>
      <c r="G1" s="194"/>
      <c r="H1" s="194"/>
      <c r="I1" s="194"/>
    </row>
    <row r="2" spans="1:11" ht="25.5" customHeight="1">
      <c r="A2" s="202" t="s">
        <v>40</v>
      </c>
      <c r="B2" s="202"/>
      <c r="C2" s="202"/>
      <c r="D2" s="202"/>
      <c r="E2" s="202"/>
      <c r="F2" s="202"/>
      <c r="G2" s="202"/>
      <c r="H2" s="202"/>
      <c r="I2" s="202"/>
    </row>
    <row r="3" spans="1:11" ht="19.5" customHeight="1">
      <c r="A3" s="195" t="s">
        <v>187</v>
      </c>
      <c r="B3" s="196"/>
      <c r="C3" s="196"/>
      <c r="D3" s="196"/>
      <c r="E3" s="196"/>
      <c r="F3" s="196"/>
      <c r="G3" s="196"/>
      <c r="H3" s="196"/>
      <c r="I3" s="196"/>
    </row>
    <row r="4" spans="1:11" ht="21" customHeight="1">
      <c r="A4" s="196"/>
      <c r="B4" s="196"/>
      <c r="C4" s="196"/>
      <c r="D4" s="196"/>
      <c r="E4" s="196"/>
      <c r="F4" s="196"/>
      <c r="G4" s="196"/>
      <c r="H4" s="196"/>
      <c r="I4" s="196"/>
    </row>
    <row r="5" spans="1:11" ht="18.75" customHeight="1">
      <c r="A5" s="196"/>
      <c r="B5" s="196"/>
      <c r="C5" s="196"/>
      <c r="D5" s="196"/>
      <c r="E5" s="196"/>
      <c r="F5" s="196"/>
      <c r="G5" s="196"/>
      <c r="H5" s="196"/>
      <c r="I5" s="196"/>
    </row>
    <row r="6" spans="1:11" ht="21" hidden="1" customHeight="1">
      <c r="A6" s="196"/>
      <c r="B6" s="196"/>
      <c r="C6" s="196"/>
      <c r="D6" s="196"/>
      <c r="E6" s="196"/>
      <c r="F6" s="196"/>
      <c r="G6" s="196"/>
      <c r="H6" s="196"/>
      <c r="I6" s="196"/>
    </row>
    <row r="7" spans="1:11" ht="2.25" customHeight="1">
      <c r="A7" s="196"/>
      <c r="B7" s="196"/>
      <c r="C7" s="196"/>
      <c r="D7" s="196"/>
      <c r="E7" s="196"/>
      <c r="F7" s="196"/>
      <c r="G7" s="196"/>
      <c r="H7" s="196"/>
      <c r="I7" s="196"/>
    </row>
    <row r="8" spans="1:11" ht="5.25" customHeight="1">
      <c r="A8" s="196"/>
      <c r="B8" s="196"/>
      <c r="C8" s="196"/>
      <c r="D8" s="196"/>
      <c r="E8" s="196"/>
      <c r="F8" s="196"/>
      <c r="G8" s="196"/>
      <c r="H8" s="196"/>
      <c r="I8" s="196"/>
    </row>
    <row r="9" spans="1:11" ht="18" customHeight="1">
      <c r="A9" s="138" t="s">
        <v>39</v>
      </c>
      <c r="B9" s="138"/>
      <c r="C9" s="138"/>
      <c r="D9" s="138"/>
      <c r="E9" s="138"/>
      <c r="F9" s="138"/>
      <c r="G9" s="138"/>
      <c r="H9" s="138"/>
      <c r="I9" s="139"/>
    </row>
    <row r="10" spans="1:11" ht="21" customHeight="1">
      <c r="A10" s="197" t="s">
        <v>188</v>
      </c>
      <c r="B10" s="198"/>
      <c r="C10" s="198"/>
      <c r="D10" s="198"/>
      <c r="E10" s="198"/>
      <c r="F10" s="198"/>
      <c r="G10" s="198"/>
      <c r="H10" s="198"/>
      <c r="I10" s="198"/>
    </row>
    <row r="11" spans="1:11" ht="21" customHeight="1">
      <c r="A11" s="198"/>
      <c r="B11" s="198"/>
      <c r="C11" s="198"/>
      <c r="D11" s="198"/>
      <c r="E11" s="198"/>
      <c r="F11" s="198"/>
      <c r="G11" s="198"/>
      <c r="H11" s="198"/>
      <c r="I11" s="198"/>
    </row>
    <row r="12" spans="1:11" ht="21" customHeight="1">
      <c r="A12" s="198"/>
      <c r="B12" s="198"/>
      <c r="C12" s="198"/>
      <c r="D12" s="198"/>
      <c r="E12" s="198"/>
      <c r="F12" s="198"/>
      <c r="G12" s="198"/>
      <c r="H12" s="198"/>
      <c r="I12" s="198"/>
    </row>
    <row r="13" spans="1:11" ht="21" customHeight="1">
      <c r="A13" s="198"/>
      <c r="B13" s="198"/>
      <c r="C13" s="198"/>
      <c r="D13" s="198"/>
      <c r="E13" s="198"/>
      <c r="F13" s="198"/>
      <c r="G13" s="198"/>
      <c r="H13" s="198"/>
      <c r="I13" s="198"/>
    </row>
    <row r="14" spans="1:11" ht="65.25" customHeight="1">
      <c r="A14" s="198"/>
      <c r="B14" s="198"/>
      <c r="C14" s="198"/>
      <c r="D14" s="198"/>
      <c r="E14" s="198"/>
      <c r="F14" s="198"/>
      <c r="G14" s="198"/>
      <c r="H14" s="198"/>
      <c r="I14" s="198"/>
    </row>
    <row r="15" spans="1:11" ht="27.75" customHeight="1">
      <c r="A15" s="167" t="s">
        <v>164</v>
      </c>
      <c r="B15" s="167"/>
      <c r="C15" s="167"/>
      <c r="D15" s="167"/>
      <c r="E15" s="167"/>
      <c r="F15" s="167"/>
      <c r="G15" s="167"/>
      <c r="H15" s="167"/>
      <c r="I15" s="167"/>
    </row>
    <row r="16" spans="1:11" ht="17.25" customHeight="1">
      <c r="A16" s="167" t="s">
        <v>165</v>
      </c>
      <c r="B16" s="167"/>
      <c r="C16" s="167"/>
      <c r="D16" s="167"/>
      <c r="E16" s="167"/>
      <c r="F16" s="167"/>
      <c r="G16" s="167"/>
      <c r="H16" s="167"/>
      <c r="I16" s="167"/>
      <c r="K16" s="42"/>
    </row>
    <row r="17" spans="1:11" ht="40.5" customHeight="1">
      <c r="A17" s="199" t="s">
        <v>189</v>
      </c>
      <c r="B17" s="200"/>
      <c r="C17" s="200"/>
      <c r="D17" s="200"/>
      <c r="E17" s="200"/>
      <c r="F17" s="200"/>
      <c r="G17" s="200"/>
      <c r="H17" s="200"/>
      <c r="I17" s="200"/>
      <c r="J17" s="42"/>
      <c r="K17" s="42"/>
    </row>
    <row r="18" spans="1:11" ht="27.75" customHeight="1">
      <c r="A18" s="200"/>
      <c r="B18" s="200"/>
      <c r="C18" s="200"/>
      <c r="D18" s="200"/>
      <c r="E18" s="200"/>
      <c r="F18" s="200"/>
      <c r="G18" s="200"/>
      <c r="H18" s="200"/>
      <c r="I18" s="200"/>
      <c r="J18" s="42"/>
      <c r="K18" s="42"/>
    </row>
    <row r="19" spans="1:11" ht="25.5" customHeight="1">
      <c r="A19" s="203" t="s">
        <v>190</v>
      </c>
      <c r="B19" s="203"/>
      <c r="C19" s="203"/>
      <c r="D19" s="203"/>
      <c r="E19" s="203"/>
      <c r="F19" s="203"/>
      <c r="G19" s="203"/>
      <c r="H19" s="203"/>
      <c r="I19" s="203"/>
    </row>
    <row r="20" spans="1:11" ht="39.6" customHeight="1">
      <c r="A20" s="204" t="s">
        <v>191</v>
      </c>
      <c r="B20" s="204"/>
      <c r="C20" s="204"/>
      <c r="D20" s="204"/>
      <c r="E20" s="204"/>
      <c r="F20" s="204"/>
      <c r="G20" s="204"/>
      <c r="H20" s="204"/>
      <c r="I20" s="204"/>
    </row>
    <row r="21" spans="1:11" ht="20.25" customHeight="1">
      <c r="A21" s="140" t="s">
        <v>192</v>
      </c>
      <c r="B21" s="140"/>
      <c r="C21" s="140"/>
      <c r="D21" s="140"/>
      <c r="E21" s="140"/>
      <c r="F21" s="140"/>
      <c r="G21" s="140"/>
      <c r="H21" s="140"/>
      <c r="I21" s="140"/>
    </row>
    <row r="22" spans="1:11" ht="21" customHeight="1">
      <c r="A22" s="140" t="s">
        <v>193</v>
      </c>
      <c r="B22" s="140"/>
      <c r="C22" s="140"/>
      <c r="D22" s="140"/>
      <c r="E22" s="140"/>
      <c r="F22" s="140"/>
      <c r="G22" s="140"/>
      <c r="H22" s="140"/>
      <c r="I22" s="140"/>
    </row>
    <row r="23" spans="1:11" s="42" customFormat="1" ht="25.5" customHeight="1">
      <c r="A23" s="140" t="s">
        <v>194</v>
      </c>
      <c r="B23" s="140"/>
      <c r="C23" s="140"/>
      <c r="D23" s="140"/>
      <c r="E23" s="140"/>
      <c r="F23" s="140"/>
      <c r="G23" s="140"/>
      <c r="H23" s="140"/>
      <c r="I23" s="140"/>
    </row>
    <row r="24" spans="1:11" ht="25.5" customHeight="1">
      <c r="A24" s="140" t="s">
        <v>195</v>
      </c>
      <c r="B24" s="140"/>
      <c r="C24" s="140"/>
      <c r="D24" s="140"/>
      <c r="E24" s="140"/>
      <c r="F24" s="140"/>
      <c r="G24" s="140"/>
      <c r="H24" s="140"/>
      <c r="I24" s="140"/>
    </row>
    <row r="25" spans="1:11" ht="25.5" customHeight="1">
      <c r="A25" s="140" t="s">
        <v>38</v>
      </c>
      <c r="B25" s="141"/>
      <c r="C25" s="141"/>
      <c r="D25" s="141"/>
      <c r="E25" s="141"/>
      <c r="F25" s="141"/>
      <c r="G25" s="142"/>
      <c r="H25" s="143"/>
      <c r="I25" s="141"/>
    </row>
    <row r="26" spans="1:11" ht="25.5" customHeight="1">
      <c r="A26" s="205" t="s">
        <v>196</v>
      </c>
      <c r="B26" s="205"/>
      <c r="C26" s="205"/>
      <c r="D26" s="205"/>
      <c r="E26" s="205"/>
      <c r="F26" s="205"/>
      <c r="G26" s="205"/>
      <c r="H26" s="205"/>
      <c r="I26" s="205"/>
    </row>
    <row r="27" spans="1:11" ht="0.75" customHeight="1">
      <c r="A27" s="141" t="s">
        <v>37</v>
      </c>
      <c r="B27" s="141"/>
      <c r="C27" s="141"/>
      <c r="D27" s="141"/>
      <c r="E27" s="141"/>
      <c r="F27" s="141"/>
      <c r="G27" s="142" t="s">
        <v>36</v>
      </c>
      <c r="H27" s="144">
        <v>0.98099999999999998</v>
      </c>
      <c r="I27" s="141"/>
    </row>
    <row r="28" spans="1:11" ht="25.5" customHeight="1">
      <c r="A28" s="145"/>
      <c r="B28" s="145"/>
      <c r="C28" s="145"/>
      <c r="D28" s="145"/>
      <c r="E28" s="145"/>
      <c r="F28" s="145"/>
      <c r="G28" s="145"/>
      <c r="H28" s="145"/>
      <c r="I28" s="145"/>
    </row>
    <row r="29" spans="1:11" ht="33.75" customHeight="1">
      <c r="A29" s="201" t="s">
        <v>175</v>
      </c>
      <c r="B29" s="201"/>
      <c r="C29" s="201"/>
      <c r="D29" s="201"/>
      <c r="E29" s="201"/>
      <c r="F29" s="201"/>
      <c r="G29" s="201"/>
      <c r="H29" s="201"/>
      <c r="I29" s="201"/>
    </row>
    <row r="30" spans="1:11" ht="24.75" customHeight="1">
      <c r="A30" s="146" t="s">
        <v>35</v>
      </c>
      <c r="B30" s="146"/>
      <c r="C30" s="146"/>
      <c r="D30" s="146"/>
      <c r="E30" s="146"/>
      <c r="F30" s="146"/>
      <c r="G30" s="146"/>
      <c r="H30" s="146"/>
      <c r="I30" s="146"/>
    </row>
  </sheetData>
  <mergeCells count="9">
    <mergeCell ref="A1:I1"/>
    <mergeCell ref="A3:I8"/>
    <mergeCell ref="A10:I14"/>
    <mergeCell ref="A17:I18"/>
    <mergeCell ref="A29:I29"/>
    <mergeCell ref="A2:I2"/>
    <mergeCell ref="A19:I19"/>
    <mergeCell ref="A20:I20"/>
    <mergeCell ref="A26:I26"/>
  </mergeCells>
  <pageMargins left="0.89" right="0.2" top="0.54" bottom="0.25" header="0.28999999999999998" footer="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E37"/>
  <sheetViews>
    <sheetView topLeftCell="A19" zoomScaleNormal="100" workbookViewId="0">
      <selection activeCell="B10" sqref="B10:D29"/>
    </sheetView>
  </sheetViews>
  <sheetFormatPr defaultColWidth="8.85546875" defaultRowHeight="12.75"/>
  <cols>
    <col min="1" max="1" width="39.7109375" style="42" customWidth="1"/>
    <col min="2" max="2" width="13.140625" style="42" customWidth="1"/>
    <col min="3" max="3" width="13.5703125" style="64" customWidth="1"/>
    <col min="4" max="4" width="13.7109375" style="64" customWidth="1"/>
    <col min="5" max="16384" width="8.85546875" style="42"/>
  </cols>
  <sheetData>
    <row r="3" spans="1:5" ht="35.25" customHeight="1">
      <c r="A3" s="206" t="s">
        <v>87</v>
      </c>
      <c r="B3" s="206"/>
      <c r="C3" s="206"/>
      <c r="D3" s="206"/>
    </row>
    <row r="4" spans="1:5" ht="19.5" customHeight="1">
      <c r="A4" s="206" t="s">
        <v>197</v>
      </c>
      <c r="B4" s="206"/>
      <c r="C4" s="206"/>
      <c r="D4" s="206"/>
    </row>
    <row r="5" spans="1:5" ht="12.75" customHeight="1">
      <c r="A5" s="207"/>
      <c r="B5" s="207"/>
      <c r="C5" s="207"/>
      <c r="D5" s="207"/>
    </row>
    <row r="6" spans="1:5" ht="10.5" customHeight="1">
      <c r="A6" s="81"/>
      <c r="B6" s="81"/>
      <c r="C6" s="81"/>
      <c r="D6" s="81" t="s">
        <v>59</v>
      </c>
      <c r="E6" s="80"/>
    </row>
    <row r="7" spans="1:5" ht="10.5" customHeight="1">
      <c r="A7" s="79"/>
      <c r="B7" s="79"/>
      <c r="C7" s="79"/>
      <c r="D7" s="79"/>
    </row>
    <row r="8" spans="1:5" ht="15.75" customHeight="1">
      <c r="A8" s="208" t="s">
        <v>86</v>
      </c>
      <c r="B8" s="208" t="s">
        <v>171</v>
      </c>
      <c r="C8" s="210" t="s">
        <v>198</v>
      </c>
      <c r="D8" s="211"/>
    </row>
    <row r="9" spans="1:5" ht="18.75" customHeight="1">
      <c r="A9" s="209"/>
      <c r="B9" s="209"/>
      <c r="C9" s="78" t="s">
        <v>26</v>
      </c>
      <c r="D9" s="78" t="s">
        <v>25</v>
      </c>
    </row>
    <row r="10" spans="1:5" ht="23.25" customHeight="1">
      <c r="A10" s="77" t="s">
        <v>85</v>
      </c>
      <c r="B10" s="69">
        <v>496464.83543327998</v>
      </c>
      <c r="C10" s="69">
        <v>496464.83543327998</v>
      </c>
      <c r="D10" s="76">
        <v>423320.908</v>
      </c>
    </row>
    <row r="11" spans="1:5" ht="24" customHeight="1">
      <c r="A11" s="70" t="s">
        <v>84</v>
      </c>
      <c r="B11" s="69">
        <v>327506.26810296322</v>
      </c>
      <c r="C11" s="69">
        <v>327506.26810296322</v>
      </c>
      <c r="D11" s="68">
        <v>274578.723</v>
      </c>
    </row>
    <row r="12" spans="1:5" ht="24" customHeight="1">
      <c r="A12" s="70" t="s">
        <v>83</v>
      </c>
      <c r="B12" s="69">
        <v>168958.56733031676</v>
      </c>
      <c r="C12" s="69">
        <v>168958.56733031676</v>
      </c>
      <c r="D12" s="68">
        <f>D10-D11</f>
        <v>148742.185</v>
      </c>
    </row>
    <row r="13" spans="1:5" ht="24" customHeight="1">
      <c r="A13" s="70" t="s">
        <v>82</v>
      </c>
      <c r="B13" s="69">
        <v>54820.093254933236</v>
      </c>
      <c r="C13" s="69">
        <v>54820.093254933236</v>
      </c>
      <c r="D13" s="72">
        <f>D14+D15+D16</f>
        <v>72040.209999999992</v>
      </c>
    </row>
    <row r="14" spans="1:5" ht="24" customHeight="1">
      <c r="A14" s="70" t="s">
        <v>81</v>
      </c>
      <c r="B14" s="69">
        <v>12084.909430666665</v>
      </c>
      <c r="C14" s="69">
        <v>12084.909430666665</v>
      </c>
      <c r="D14" s="72">
        <v>18284.998</v>
      </c>
    </row>
    <row r="15" spans="1:5" ht="24" customHeight="1">
      <c r="A15" s="70" t="s">
        <v>80</v>
      </c>
      <c r="B15" s="69">
        <v>14536.203623359896</v>
      </c>
      <c r="C15" s="69">
        <v>14536.203623359896</v>
      </c>
      <c r="D15" s="72">
        <v>14922.923000000001</v>
      </c>
    </row>
    <row r="16" spans="1:5" ht="24" customHeight="1">
      <c r="A16" s="70" t="s">
        <v>79</v>
      </c>
      <c r="B16" s="69">
        <v>28198.980200906677</v>
      </c>
      <c r="C16" s="69">
        <v>28198.980200906677</v>
      </c>
      <c r="D16" s="72">
        <v>38832.288999999997</v>
      </c>
    </row>
    <row r="17" spans="1:5" ht="24" customHeight="1">
      <c r="A17" s="70" t="s">
        <v>78</v>
      </c>
      <c r="B17" s="69">
        <v>1871.0696</v>
      </c>
      <c r="C17" s="69">
        <v>1871.0696</v>
      </c>
      <c r="D17" s="75">
        <v>64888.209000000003</v>
      </c>
    </row>
    <row r="18" spans="1:5" ht="26.25" customHeight="1">
      <c r="A18" s="70" t="s">
        <v>77</v>
      </c>
      <c r="B18" s="69">
        <v>116009.54367538352</v>
      </c>
      <c r="C18" s="69">
        <v>116009.54367538352</v>
      </c>
      <c r="D18" s="72">
        <f>D12-D13+D17</f>
        <v>141590.18400000001</v>
      </c>
    </row>
    <row r="19" spans="1:5" ht="30" customHeight="1">
      <c r="A19" s="70" t="s">
        <v>76</v>
      </c>
      <c r="B19" s="69">
        <v>-20492.3</v>
      </c>
      <c r="C19" s="69">
        <v>-20492.3</v>
      </c>
      <c r="D19" s="72">
        <f>D20+D21+D22-D23</f>
        <v>-86877.253999999972</v>
      </c>
    </row>
    <row r="20" spans="1:5" ht="24.75" customHeight="1">
      <c r="A20" s="70" t="s">
        <v>75</v>
      </c>
      <c r="B20" s="69">
        <v>0</v>
      </c>
      <c r="C20" s="69">
        <v>0</v>
      </c>
      <c r="D20" s="72">
        <v>19.195</v>
      </c>
    </row>
    <row r="21" spans="1:5" ht="24.75" customHeight="1">
      <c r="A21" s="70" t="s">
        <v>74</v>
      </c>
      <c r="B21" s="69">
        <v>0</v>
      </c>
      <c r="C21" s="69">
        <v>0</v>
      </c>
      <c r="D21" s="72">
        <v>92955.392000000007</v>
      </c>
    </row>
    <row r="22" spans="1:5" ht="24.75" customHeight="1">
      <c r="A22" s="70" t="s">
        <v>200</v>
      </c>
      <c r="B22" s="69"/>
      <c r="C22" s="69"/>
      <c r="D22" s="72">
        <v>2847.91</v>
      </c>
    </row>
    <row r="23" spans="1:5" ht="24.75" customHeight="1">
      <c r="A23" s="70" t="s">
        <v>73</v>
      </c>
      <c r="B23" s="69">
        <v>20492.3</v>
      </c>
      <c r="C23" s="69">
        <v>20492.3</v>
      </c>
      <c r="D23" s="72">
        <v>182699.75099999999</v>
      </c>
    </row>
    <row r="24" spans="1:5" ht="17.25" customHeight="1">
      <c r="A24" s="70" t="s">
        <v>72</v>
      </c>
      <c r="B24" s="69">
        <v>95517.243675383521</v>
      </c>
      <c r="C24" s="69">
        <v>95517.243675383521</v>
      </c>
      <c r="D24" s="72">
        <f>D18+D19</f>
        <v>54712.930000000037</v>
      </c>
    </row>
    <row r="25" spans="1:5" ht="39.6" customHeight="1">
      <c r="A25" s="71" t="s">
        <v>71</v>
      </c>
      <c r="B25" s="158">
        <v>0</v>
      </c>
      <c r="C25" s="158">
        <v>0</v>
      </c>
      <c r="D25" s="158"/>
    </row>
    <row r="26" spans="1:5" ht="24" customHeight="1">
      <c r="A26" s="74" t="s">
        <v>70</v>
      </c>
      <c r="B26" s="72">
        <v>95517.243675383521</v>
      </c>
      <c r="C26" s="72">
        <v>95517.243675383521</v>
      </c>
      <c r="D26" s="72">
        <f>D24+D25</f>
        <v>54712.930000000037</v>
      </c>
      <c r="E26" s="73"/>
    </row>
    <row r="27" spans="1:5" ht="25.5" customHeight="1">
      <c r="A27" s="70" t="s">
        <v>69</v>
      </c>
      <c r="B27" s="69">
        <v>14327.586551307528</v>
      </c>
      <c r="C27" s="69">
        <v>14327.586551307528</v>
      </c>
      <c r="D27" s="168"/>
    </row>
    <row r="28" spans="1:5" ht="25.5" customHeight="1">
      <c r="A28" s="70" t="s">
        <v>199</v>
      </c>
      <c r="B28" s="69"/>
      <c r="C28" s="69"/>
      <c r="D28" s="68"/>
    </row>
    <row r="29" spans="1:5" ht="25.5" customHeight="1">
      <c r="A29" s="70" t="s">
        <v>67</v>
      </c>
      <c r="B29" s="69">
        <v>81189.657124075995</v>
      </c>
      <c r="C29" s="69">
        <v>81189.657124075995</v>
      </c>
      <c r="D29" s="72">
        <f>D24-D27-D28</f>
        <v>54712.930000000037</v>
      </c>
    </row>
    <row r="30" spans="1:5" hidden="1">
      <c r="B30" s="69"/>
      <c r="C30" s="69"/>
      <c r="D30" s="72"/>
    </row>
    <row r="31" spans="1:5" hidden="1">
      <c r="A31" s="67"/>
      <c r="B31" s="69"/>
      <c r="C31" s="69"/>
      <c r="D31" s="72"/>
    </row>
    <row r="32" spans="1:5">
      <c r="B32" s="64"/>
    </row>
    <row r="35" spans="1:4">
      <c r="A35" s="65" t="s">
        <v>66</v>
      </c>
      <c r="B35" s="66"/>
      <c r="C35" s="42"/>
      <c r="D35" s="42"/>
    </row>
    <row r="36" spans="1:4" ht="18" customHeight="1">
      <c r="A36" s="65" t="s">
        <v>65</v>
      </c>
      <c r="B36" s="65"/>
      <c r="C36" s="42"/>
      <c r="D36" s="42"/>
    </row>
    <row r="37" spans="1:4" ht="18.75" customHeight="1">
      <c r="A37" s="65" t="s">
        <v>64</v>
      </c>
      <c r="B37" s="65"/>
      <c r="C37" s="42"/>
      <c r="D37" s="42"/>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5.xml><?xml version="1.0" encoding="utf-8"?>
<worksheet xmlns="http://schemas.openxmlformats.org/spreadsheetml/2006/main" xmlns:r="http://schemas.openxmlformats.org/officeDocument/2006/relationships">
  <dimension ref="A2:D50"/>
  <sheetViews>
    <sheetView topLeftCell="A25" zoomScaleNormal="100" workbookViewId="0">
      <selection activeCell="B27" sqref="B27:C45"/>
    </sheetView>
  </sheetViews>
  <sheetFormatPr defaultRowHeight="12.75"/>
  <cols>
    <col min="1" max="1" width="49.5703125" style="42" customWidth="1"/>
    <col min="2" max="2" width="19.85546875" style="42" customWidth="1"/>
    <col min="3" max="3" width="21.28515625" style="42" customWidth="1"/>
    <col min="4" max="16384" width="9.140625" style="42"/>
  </cols>
  <sheetData>
    <row r="2" spans="1:3" ht="16.5">
      <c r="A2" s="212" t="s">
        <v>201</v>
      </c>
      <c r="B2" s="212"/>
      <c r="C2" s="212"/>
    </row>
    <row r="3" spans="1:3" ht="16.5">
      <c r="A3" s="212"/>
      <c r="B3" s="212"/>
      <c r="C3" s="212"/>
    </row>
    <row r="4" spans="1:3" ht="16.149999999999999" customHeight="1">
      <c r="A4" s="99" t="s">
        <v>125</v>
      </c>
      <c r="B4" s="213" t="s">
        <v>202</v>
      </c>
      <c r="C4" s="214"/>
    </row>
    <row r="5" spans="1:3" ht="13.15" customHeight="1">
      <c r="A5" s="98"/>
      <c r="B5" s="97" t="s">
        <v>124</v>
      </c>
      <c r="C5" s="96" t="s">
        <v>25</v>
      </c>
    </row>
    <row r="6" spans="1:3" ht="16.149999999999999" customHeight="1">
      <c r="A6" s="95" t="s">
        <v>123</v>
      </c>
      <c r="B6" s="90">
        <f>B7+B15+B27</f>
        <v>54820093.254933231</v>
      </c>
      <c r="C6" s="155">
        <f>C7+C15+C27</f>
        <v>72040210.511599988</v>
      </c>
    </row>
    <row r="7" spans="1:3" ht="19.149999999999999" customHeight="1">
      <c r="A7" s="91" t="s">
        <v>122</v>
      </c>
      <c r="B7" s="90">
        <f>SUM(B8:B14)</f>
        <v>12084909.430666665</v>
      </c>
      <c r="C7" s="154">
        <f>SUM(C8:C14)</f>
        <v>18284998.469999999</v>
      </c>
    </row>
    <row r="8" spans="1:3" ht="24" customHeight="1">
      <c r="A8" s="93" t="s">
        <v>116</v>
      </c>
      <c r="B8" s="88">
        <v>5076150.799999998</v>
      </c>
      <c r="C8" s="88">
        <v>5449251.5499999998</v>
      </c>
    </row>
    <row r="9" spans="1:3" ht="15.75" customHeight="1">
      <c r="A9" s="93" t="s">
        <v>121</v>
      </c>
      <c r="B9" s="92">
        <v>609138.0959999999</v>
      </c>
      <c r="C9" s="88">
        <v>709696.42</v>
      </c>
    </row>
    <row r="10" spans="1:3" ht="15.75" customHeight="1">
      <c r="A10" s="93" t="s">
        <v>113</v>
      </c>
      <c r="B10" s="88">
        <v>139125.50666666668</v>
      </c>
      <c r="C10" s="88">
        <v>179515.54</v>
      </c>
    </row>
    <row r="11" spans="1:3" ht="15.75" customHeight="1">
      <c r="A11" s="93" t="s">
        <v>120</v>
      </c>
      <c r="B11" s="88">
        <v>1249213.328</v>
      </c>
      <c r="C11" s="88">
        <v>4731132.3499999996</v>
      </c>
    </row>
    <row r="12" spans="1:3" ht="15.75" customHeight="1">
      <c r="A12" s="93" t="s">
        <v>119</v>
      </c>
      <c r="B12" s="88">
        <v>1177094.2773333334</v>
      </c>
      <c r="C12" s="88">
        <v>1822931.59</v>
      </c>
    </row>
    <row r="13" spans="1:3" ht="15.75" customHeight="1">
      <c r="A13" s="93" t="s">
        <v>107</v>
      </c>
      <c r="B13" s="88">
        <v>3407537.4226666675</v>
      </c>
      <c r="C13" s="88">
        <v>4809641.0599999996</v>
      </c>
    </row>
    <row r="14" spans="1:3" ht="15.75" customHeight="1">
      <c r="A14" s="93" t="s">
        <v>118</v>
      </c>
      <c r="B14" s="88">
        <v>426650.00000000006</v>
      </c>
      <c r="C14" s="88">
        <v>582829.96</v>
      </c>
    </row>
    <row r="15" spans="1:3" ht="22.5" customHeight="1">
      <c r="A15" s="91" t="s">
        <v>117</v>
      </c>
      <c r="B15" s="94">
        <f>SUM(B16:B26)</f>
        <v>14536203.623359896</v>
      </c>
      <c r="C15" s="155">
        <f>SUM(C16:C26)</f>
        <v>14922923.470000001</v>
      </c>
    </row>
    <row r="16" spans="1:3" ht="15.75" customHeight="1">
      <c r="A16" s="93" t="s">
        <v>116</v>
      </c>
      <c r="B16" s="92">
        <v>7792278.9999999991</v>
      </c>
      <c r="C16" s="88">
        <v>8133807.04</v>
      </c>
    </row>
    <row r="17" spans="1:3" ht="15.75" customHeight="1">
      <c r="A17" s="93" t="s">
        <v>115</v>
      </c>
      <c r="B17" s="92">
        <v>935073.48000000033</v>
      </c>
      <c r="C17" s="88">
        <v>1004205.08</v>
      </c>
    </row>
    <row r="18" spans="1:3" ht="15.75" customHeight="1">
      <c r="A18" s="70" t="s">
        <v>114</v>
      </c>
      <c r="B18" s="92">
        <v>419596.8000000001</v>
      </c>
      <c r="C18" s="88">
        <v>560411.31999999995</v>
      </c>
    </row>
    <row r="19" spans="1:3" ht="15.75" customHeight="1">
      <c r="A19" s="93" t="s">
        <v>113</v>
      </c>
      <c r="B19" s="92">
        <v>6908.6266666666661</v>
      </c>
      <c r="C19" s="88">
        <v>6936.5</v>
      </c>
    </row>
    <row r="20" spans="1:3" ht="19.149999999999999" customHeight="1">
      <c r="A20" s="93" t="s">
        <v>112</v>
      </c>
      <c r="B20" s="92">
        <v>991062.47086656</v>
      </c>
      <c r="C20" s="88">
        <v>864125.17</v>
      </c>
    </row>
    <row r="21" spans="1:3" ht="15.75" customHeight="1">
      <c r="A21" s="93" t="s">
        <v>111</v>
      </c>
      <c r="B21" s="92">
        <v>1663236.5933333335</v>
      </c>
      <c r="C21" s="88">
        <v>1513840.61</v>
      </c>
    </row>
    <row r="22" spans="1:3" ht="15.75" customHeight="1">
      <c r="A22" s="93" t="s">
        <v>110</v>
      </c>
      <c r="B22" s="92">
        <v>49884.90616000002</v>
      </c>
      <c r="C22" s="88">
        <v>45920.14</v>
      </c>
    </row>
    <row r="23" spans="1:3" ht="15.75" customHeight="1">
      <c r="A23" s="93" t="s">
        <v>109</v>
      </c>
      <c r="B23" s="92">
        <v>254290.93333333335</v>
      </c>
      <c r="C23" s="88">
        <v>209136.82</v>
      </c>
    </row>
    <row r="24" spans="1:3" ht="15.75" customHeight="1">
      <c r="A24" s="70" t="s">
        <v>108</v>
      </c>
      <c r="B24" s="92">
        <v>12978.503999999999</v>
      </c>
      <c r="C24" s="88">
        <v>32499.39</v>
      </c>
    </row>
    <row r="25" spans="1:3" ht="15.75" customHeight="1">
      <c r="A25" s="93" t="s">
        <v>107</v>
      </c>
      <c r="B25" s="92">
        <v>1567678.4639999999</v>
      </c>
      <c r="C25" s="88">
        <v>2252948.17</v>
      </c>
    </row>
    <row r="26" spans="1:3" ht="15.75" customHeight="1">
      <c r="A26" s="93" t="s">
        <v>172</v>
      </c>
      <c r="B26" s="92">
        <v>843213.84500000009</v>
      </c>
      <c r="C26" s="88">
        <v>299093.23</v>
      </c>
    </row>
    <row r="27" spans="1:3" ht="22.5" customHeight="1">
      <c r="A27" s="91" t="s">
        <v>91</v>
      </c>
      <c r="B27" s="90">
        <f>SUM(B28:B32)+B36+B37+B38+B39+B40+B41+B42+B43+B44+B45</f>
        <v>28198980.200906672</v>
      </c>
      <c r="C27" s="155">
        <f>SUM(C28:C32)+C36+C37+C38+C39+C40+C41+C42+C43+C44+C45</f>
        <v>38832288.571599998</v>
      </c>
    </row>
    <row r="28" spans="1:3" ht="24" customHeight="1">
      <c r="A28" s="70" t="s">
        <v>106</v>
      </c>
      <c r="B28" s="88">
        <v>637685</v>
      </c>
      <c r="C28" s="88">
        <v>1530211.59</v>
      </c>
    </row>
    <row r="29" spans="1:3" ht="19.149999999999999" customHeight="1">
      <c r="A29" s="70" t="s">
        <v>105</v>
      </c>
      <c r="B29" s="88">
        <v>681186.29599999974</v>
      </c>
      <c r="C29" s="88">
        <v>981924.43</v>
      </c>
    </row>
    <row r="30" spans="1:3" ht="15.75" customHeight="1">
      <c r="A30" s="70" t="s">
        <v>104</v>
      </c>
      <c r="B30" s="88">
        <v>637685</v>
      </c>
      <c r="C30" s="88">
        <v>325599.96000000002</v>
      </c>
    </row>
    <row r="31" spans="1:3" ht="15.75" customHeight="1">
      <c r="A31" s="70" t="s">
        <v>103</v>
      </c>
      <c r="B31" s="88">
        <v>1762021.1866666668</v>
      </c>
      <c r="C31" s="88">
        <v>1952705.41</v>
      </c>
    </row>
    <row r="32" spans="1:3" ht="15.75" customHeight="1">
      <c r="A32" s="70" t="s">
        <v>102</v>
      </c>
      <c r="B32" s="88">
        <f>SUM(B33:B35)</f>
        <v>2454036.0562666669</v>
      </c>
      <c r="C32" s="88">
        <f>C33+C34+C35</f>
        <v>3147360.12</v>
      </c>
    </row>
    <row r="33" spans="1:4" ht="15.75" customHeight="1">
      <c r="A33" s="70" t="s">
        <v>101</v>
      </c>
      <c r="B33" s="88">
        <v>1061169.750666667</v>
      </c>
      <c r="C33" s="88">
        <v>1230196.03</v>
      </c>
    </row>
    <row r="34" spans="1:4" ht="15.75" customHeight="1">
      <c r="A34" s="70" t="s">
        <v>100</v>
      </c>
      <c r="B34" s="88">
        <v>1119337.8122666667</v>
      </c>
      <c r="C34" s="88">
        <v>1442317.2</v>
      </c>
    </row>
    <row r="35" spans="1:4" ht="26.45" customHeight="1">
      <c r="A35" s="70" t="s">
        <v>99</v>
      </c>
      <c r="B35" s="88">
        <v>273528.49333333335</v>
      </c>
      <c r="C35" s="88">
        <v>474846.89</v>
      </c>
    </row>
    <row r="36" spans="1:4" ht="15.75" customHeight="1">
      <c r="A36" s="71" t="s">
        <v>98</v>
      </c>
      <c r="B36" s="88">
        <v>6345000</v>
      </c>
      <c r="C36" s="88">
        <v>6125730</v>
      </c>
    </row>
    <row r="37" spans="1:4" ht="15.75" customHeight="1">
      <c r="A37" s="70" t="s">
        <v>96</v>
      </c>
      <c r="B37" s="88">
        <v>57600</v>
      </c>
      <c r="C37" s="157">
        <v>41760</v>
      </c>
    </row>
    <row r="38" spans="1:4" ht="15.75" customHeight="1">
      <c r="A38" s="70" t="s">
        <v>97</v>
      </c>
      <c r="B38" s="88">
        <v>2469928.5453333333</v>
      </c>
      <c r="C38" s="88">
        <v>6544349.5999999996</v>
      </c>
    </row>
    <row r="39" spans="1:4" ht="15.75" customHeight="1">
      <c r="A39" s="70" t="s">
        <v>96</v>
      </c>
      <c r="B39" s="88">
        <v>296391.42544000008</v>
      </c>
      <c r="C39" s="88">
        <f>C38*12%</f>
        <v>785321.95199999993</v>
      </c>
      <c r="D39" s="89"/>
    </row>
    <row r="40" spans="1:4" ht="15.75" customHeight="1">
      <c r="A40" s="70" t="s">
        <v>95</v>
      </c>
      <c r="B40" s="88">
        <v>4000000.0000000005</v>
      </c>
      <c r="C40" s="88">
        <v>2783894.3220000002</v>
      </c>
    </row>
    <row r="41" spans="1:4" ht="15.75" customHeight="1">
      <c r="A41" s="70" t="s">
        <v>94</v>
      </c>
      <c r="B41" s="88">
        <v>45461.386666666665</v>
      </c>
      <c r="C41" s="88">
        <v>199021.08</v>
      </c>
    </row>
    <row r="42" spans="1:4" ht="15.75" customHeight="1">
      <c r="A42" s="70" t="s">
        <v>169</v>
      </c>
      <c r="B42" s="88">
        <v>2345034.9266666672</v>
      </c>
      <c r="C42" s="88">
        <v>3078015.48</v>
      </c>
    </row>
    <row r="43" spans="1:4" ht="15.75" customHeight="1">
      <c r="A43" s="71" t="s">
        <v>93</v>
      </c>
      <c r="B43" s="88">
        <v>281404.19120000012</v>
      </c>
      <c r="C43" s="156">
        <f>C42*12%</f>
        <v>369361.85759999999</v>
      </c>
    </row>
    <row r="44" spans="1:4" ht="15.75" customHeight="1">
      <c r="A44" s="70" t="s">
        <v>92</v>
      </c>
      <c r="B44" s="88">
        <v>2116710.9866666705</v>
      </c>
      <c r="C44" s="88">
        <v>1498257.75</v>
      </c>
    </row>
    <row r="45" spans="1:4" ht="15.75" customHeight="1">
      <c r="A45" s="70" t="s">
        <v>91</v>
      </c>
      <c r="B45" s="88">
        <v>4068835.2</v>
      </c>
      <c r="C45" s="88">
        <v>9468775.0199999996</v>
      </c>
    </row>
    <row r="46" spans="1:4" ht="15" customHeight="1">
      <c r="A46" s="83" t="s">
        <v>90</v>
      </c>
      <c r="B46" s="83"/>
      <c r="C46" s="87"/>
    </row>
    <row r="47" spans="1:4" ht="12.6" customHeight="1">
      <c r="A47" s="83" t="s">
        <v>89</v>
      </c>
      <c r="B47" s="86"/>
      <c r="C47" s="85"/>
    </row>
    <row r="48" spans="1:4">
      <c r="A48" s="83" t="s">
        <v>88</v>
      </c>
      <c r="B48" s="83"/>
      <c r="C48" s="84"/>
    </row>
    <row r="49" spans="1:3">
      <c r="A49"/>
      <c r="B49"/>
      <c r="C49" s="82"/>
    </row>
    <row r="50" spans="1:3">
      <c r="B50" s="83"/>
      <c r="C50" s="82"/>
    </row>
  </sheetData>
  <mergeCells count="3">
    <mergeCell ref="A2:C2"/>
    <mergeCell ref="A3:C3"/>
    <mergeCell ref="B4:C4"/>
  </mergeCells>
  <pageMargins left="0.9" right="0.22" top="0.23" bottom="0.2" header="0.2" footer="0.2"/>
  <pageSetup paperSize="9" scale="93" orientation="portrait" verticalDpi="0"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dimension ref="A3:G29"/>
  <sheetViews>
    <sheetView topLeftCell="A4" workbookViewId="0">
      <selection activeCell="B8" sqref="B8:D17"/>
    </sheetView>
  </sheetViews>
  <sheetFormatPr defaultRowHeight="12.75"/>
  <cols>
    <col min="1" max="1" width="57" style="42" customWidth="1"/>
    <col min="2" max="2" width="12.28515625" style="42" customWidth="1"/>
    <col min="3" max="3" width="13.42578125" style="64" bestFit="1" customWidth="1"/>
    <col min="4" max="4" width="14.5703125" style="64" customWidth="1"/>
    <col min="5" max="16384" width="9.140625" style="42"/>
  </cols>
  <sheetData>
    <row r="3" spans="1:7" ht="15.75">
      <c r="A3" s="206" t="s">
        <v>163</v>
      </c>
      <c r="B3" s="206"/>
      <c r="C3" s="206"/>
      <c r="D3" s="206"/>
    </row>
    <row r="4" spans="1:7" ht="15.75">
      <c r="A4" s="215"/>
      <c r="B4" s="215"/>
      <c r="C4" s="215"/>
      <c r="D4" s="215"/>
    </row>
    <row r="5" spans="1:7" ht="15.75" thickBot="1">
      <c r="A5" s="121"/>
      <c r="B5" s="121"/>
      <c r="C5" s="129"/>
      <c r="D5" s="128" t="s">
        <v>59</v>
      </c>
    </row>
    <row r="6" spans="1:7" ht="18.75" customHeight="1">
      <c r="A6" s="216" t="s">
        <v>86</v>
      </c>
      <c r="B6" s="218" t="s">
        <v>173</v>
      </c>
      <c r="C6" s="219" t="s">
        <v>198</v>
      </c>
      <c r="D6" s="220"/>
    </row>
    <row r="7" spans="1:7" ht="19.5" customHeight="1">
      <c r="A7" s="217"/>
      <c r="B7" s="209"/>
      <c r="C7" s="78" t="s">
        <v>26</v>
      </c>
      <c r="D7" s="127" t="s">
        <v>25</v>
      </c>
    </row>
    <row r="8" spans="1:7" ht="25.5" customHeight="1">
      <c r="A8" s="126" t="s">
        <v>162</v>
      </c>
      <c r="B8" s="125">
        <v>164021.60492742798</v>
      </c>
      <c r="C8" s="125">
        <v>164021.60492742798</v>
      </c>
      <c r="D8" s="124">
        <v>133737.67300000001</v>
      </c>
    </row>
    <row r="9" spans="1:7" ht="27" customHeight="1">
      <c r="A9" s="126" t="s">
        <v>161</v>
      </c>
      <c r="B9" s="125">
        <v>65555.548574509579</v>
      </c>
      <c r="C9" s="125">
        <v>65555.548574509579</v>
      </c>
      <c r="D9" s="124">
        <v>58253.504000000001</v>
      </c>
    </row>
    <row r="10" spans="1:7" ht="27" customHeight="1">
      <c r="A10" s="126" t="s">
        <v>160</v>
      </c>
      <c r="B10" s="125">
        <v>25154.035465600005</v>
      </c>
      <c r="C10" s="125">
        <v>25154.035465600005</v>
      </c>
      <c r="D10" s="124">
        <v>23736.645</v>
      </c>
    </row>
    <row r="11" spans="1:7" ht="26.25" customHeight="1">
      <c r="A11" s="126" t="s">
        <v>159</v>
      </c>
      <c r="B11" s="125">
        <f>B10*12%</f>
        <v>3018.4842558720006</v>
      </c>
      <c r="C11" s="125">
        <f>C10*12%</f>
        <v>3018.4842558720006</v>
      </c>
      <c r="D11" s="124">
        <v>2876.1170000000002</v>
      </c>
    </row>
    <row r="12" spans="1:7" ht="26.25" customHeight="1">
      <c r="A12" s="126" t="s">
        <v>158</v>
      </c>
      <c r="B12" s="125">
        <v>16652.149599179211</v>
      </c>
      <c r="C12" s="125">
        <v>16652.149599179211</v>
      </c>
      <c r="D12" s="124">
        <v>11202.39</v>
      </c>
    </row>
    <row r="13" spans="1:7" ht="26.25" customHeight="1">
      <c r="A13" s="126" t="s">
        <v>157</v>
      </c>
      <c r="B13" s="125">
        <v>6073.969718510406</v>
      </c>
      <c r="C13" s="125">
        <v>6073.969718510406</v>
      </c>
      <c r="D13" s="124">
        <v>4297.692</v>
      </c>
    </row>
    <row r="14" spans="1:7" ht="26.25" customHeight="1">
      <c r="A14" s="126" t="s">
        <v>156</v>
      </c>
      <c r="B14" s="125">
        <v>47030.475561864027</v>
      </c>
      <c r="C14" s="125">
        <v>47030.475561864027</v>
      </c>
      <c r="D14" s="124">
        <v>86721.963000000003</v>
      </c>
    </row>
    <row r="15" spans="1:7" ht="26.25" customHeight="1">
      <c r="A15" s="126" t="s">
        <v>155</v>
      </c>
      <c r="B15" s="125">
        <v>18665.763814019996</v>
      </c>
      <c r="C15" s="125">
        <v>18665.763814019996</v>
      </c>
      <c r="D15" s="124">
        <v>14998.153</v>
      </c>
      <c r="G15" s="89"/>
    </row>
    <row r="16" spans="1:7" ht="21.75" customHeight="1">
      <c r="A16" s="126" t="s">
        <v>154</v>
      </c>
      <c r="B16" s="125">
        <v>5363.7784152189042</v>
      </c>
      <c r="C16" s="125">
        <v>5363.7784152189042</v>
      </c>
      <c r="D16" s="124">
        <v>49406.366000000002</v>
      </c>
    </row>
    <row r="17" spans="1:4" ht="39.75" customHeight="1" thickBot="1">
      <c r="A17" s="123" t="s">
        <v>153</v>
      </c>
      <c r="B17" s="122">
        <f>SUM(B8:B14)</f>
        <v>327506.26810296322</v>
      </c>
      <c r="C17" s="122">
        <f>SUM(C8:C14)</f>
        <v>327506.26810296322</v>
      </c>
      <c r="D17" s="152">
        <f>SUM(D8:D14)</f>
        <v>320825.98400000005</v>
      </c>
    </row>
    <row r="18" spans="1:4" ht="15">
      <c r="A18" s="121"/>
      <c r="B18" s="120"/>
      <c r="C18" s="119"/>
      <c r="D18" s="119"/>
    </row>
    <row r="19" spans="1:4" ht="15" hidden="1">
      <c r="A19" s="118"/>
      <c r="B19" s="117"/>
      <c r="C19" s="117"/>
      <c r="D19" s="117"/>
    </row>
    <row r="20" spans="1:4" ht="15" hidden="1">
      <c r="A20" s="118"/>
      <c r="B20" s="117"/>
      <c r="C20" s="117"/>
      <c r="D20" s="117"/>
    </row>
    <row r="21" spans="1:4" ht="15" hidden="1">
      <c r="A21" s="118"/>
      <c r="B21" s="117"/>
      <c r="C21" s="117"/>
      <c r="D21" s="117"/>
    </row>
    <row r="22" spans="1:4" ht="15" hidden="1">
      <c r="A22" s="118"/>
      <c r="B22" s="117"/>
      <c r="C22" s="117"/>
      <c r="D22" s="117"/>
    </row>
    <row r="23" spans="1:4" ht="15" hidden="1">
      <c r="A23" s="118"/>
      <c r="B23" s="117"/>
      <c r="C23" s="117"/>
      <c r="D23" s="117"/>
    </row>
    <row r="24" spans="1:4" ht="15" hidden="1">
      <c r="A24" s="118"/>
      <c r="B24" s="117"/>
      <c r="C24" s="117"/>
      <c r="D24" s="117"/>
    </row>
    <row r="27" spans="1:4" ht="18.75">
      <c r="A27" s="65" t="s">
        <v>152</v>
      </c>
      <c r="B27" s="65"/>
      <c r="C27" s="115"/>
      <c r="D27" s="115"/>
    </row>
    <row r="28" spans="1:4" ht="18.75">
      <c r="A28" s="65" t="s">
        <v>151</v>
      </c>
      <c r="B28" s="65"/>
      <c r="C28" s="115"/>
      <c r="D28" s="115"/>
    </row>
    <row r="29" spans="1:4" ht="18.75">
      <c r="A29" s="116"/>
      <c r="B29" s="116"/>
      <c r="C29" s="115"/>
      <c r="D29" s="115"/>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dimension ref="A1:G30"/>
  <sheetViews>
    <sheetView topLeftCell="A8" workbookViewId="0">
      <selection activeCell="C7" sqref="C7:D26"/>
    </sheetView>
  </sheetViews>
  <sheetFormatPr defaultRowHeight="12.75"/>
  <cols>
    <col min="1" max="1" width="6.28515625" customWidth="1"/>
    <col min="2" max="2" width="46.42578125" customWidth="1"/>
    <col min="3" max="3" width="16.42578125" customWidth="1"/>
    <col min="4" max="4" width="16" customWidth="1"/>
  </cols>
  <sheetData>
    <row r="1" spans="1:4">
      <c r="A1" s="114"/>
      <c r="B1" s="114"/>
      <c r="C1" s="114"/>
      <c r="D1" s="114"/>
    </row>
    <row r="2" spans="1:4" ht="15" customHeight="1">
      <c r="A2" s="221" t="s">
        <v>150</v>
      </c>
      <c r="B2" s="221"/>
      <c r="C2" s="221"/>
      <c r="D2" s="221"/>
    </row>
    <row r="3" spans="1:4">
      <c r="A3" s="222" t="s">
        <v>149</v>
      </c>
      <c r="B3" s="222"/>
      <c r="C3" s="222"/>
      <c r="D3" s="222"/>
    </row>
    <row r="4" spans="1:4">
      <c r="A4" s="223"/>
      <c r="B4" s="223"/>
      <c r="C4" s="223"/>
      <c r="D4" s="223"/>
    </row>
    <row r="5" spans="1:4">
      <c r="D5" t="s">
        <v>203</v>
      </c>
    </row>
    <row r="6" spans="1:4" ht="63" customHeight="1">
      <c r="A6" s="113" t="s">
        <v>148</v>
      </c>
      <c r="B6" s="112" t="s">
        <v>86</v>
      </c>
      <c r="C6" s="111" t="s">
        <v>204</v>
      </c>
      <c r="D6" s="110" t="s">
        <v>205</v>
      </c>
    </row>
    <row r="7" spans="1:4" ht="27" customHeight="1">
      <c r="A7" s="104">
        <v>1</v>
      </c>
      <c r="B7" s="103" t="s">
        <v>147</v>
      </c>
      <c r="C7" s="105">
        <v>307964605</v>
      </c>
      <c r="D7" s="105">
        <v>423320908</v>
      </c>
    </row>
    <row r="8" spans="1:4" ht="29.25" customHeight="1">
      <c r="A8" s="104">
        <v>2</v>
      </c>
      <c r="B8" s="103" t="s">
        <v>146</v>
      </c>
      <c r="C8" s="102">
        <v>220257761</v>
      </c>
      <c r="D8" s="102">
        <v>274578723</v>
      </c>
    </row>
    <row r="9" spans="1:4" ht="30" customHeight="1">
      <c r="A9" s="109">
        <v>3</v>
      </c>
      <c r="B9" s="103" t="s">
        <v>145</v>
      </c>
      <c r="C9" s="108">
        <f>C7-C8</f>
        <v>87706844</v>
      </c>
      <c r="D9" s="108">
        <f>D7-D8</f>
        <v>148742185</v>
      </c>
    </row>
    <row r="10" spans="1:4" ht="17.25" customHeight="1">
      <c r="A10" s="104">
        <v>4</v>
      </c>
      <c r="B10" s="103" t="s">
        <v>144</v>
      </c>
      <c r="C10" s="102">
        <f>C11+C12+C13</f>
        <v>51899108</v>
      </c>
      <c r="D10" s="102">
        <f>D11+D12+D13</f>
        <v>72040210.50999999</v>
      </c>
    </row>
    <row r="11" spans="1:4" ht="16.5" customHeight="1">
      <c r="A11" s="107" t="s">
        <v>143</v>
      </c>
      <c r="B11" s="103" t="s">
        <v>142</v>
      </c>
      <c r="C11" s="102">
        <v>11537839</v>
      </c>
      <c r="D11" s="102">
        <v>18284998.469999999</v>
      </c>
    </row>
    <row r="12" spans="1:4" ht="17.25" customHeight="1">
      <c r="A12" s="106" t="s">
        <v>141</v>
      </c>
      <c r="B12" s="103" t="s">
        <v>140</v>
      </c>
      <c r="C12" s="102">
        <v>13585932</v>
      </c>
      <c r="D12" s="102">
        <v>14922923.470000001</v>
      </c>
    </row>
    <row r="13" spans="1:4" ht="15.75" customHeight="1">
      <c r="A13" s="104" t="s">
        <v>139</v>
      </c>
      <c r="B13" s="103" t="s">
        <v>138</v>
      </c>
      <c r="C13" s="102">
        <v>26775337</v>
      </c>
      <c r="D13" s="102">
        <v>38832288.57</v>
      </c>
    </row>
    <row r="14" spans="1:4" ht="18" customHeight="1">
      <c r="A14" s="104">
        <v>5</v>
      </c>
      <c r="B14" s="103" t="s">
        <v>137</v>
      </c>
      <c r="C14" s="102">
        <v>11295351</v>
      </c>
      <c r="D14" s="102">
        <v>64888208.950000003</v>
      </c>
    </row>
    <row r="15" spans="1:4" ht="15" customHeight="1">
      <c r="A15" s="104">
        <v>6</v>
      </c>
      <c r="B15" s="103" t="s">
        <v>136</v>
      </c>
      <c r="C15" s="102">
        <f>C9-C10+C14</f>
        <v>47103087</v>
      </c>
      <c r="D15" s="102">
        <f>D9-D10+D14</f>
        <v>141590183.44</v>
      </c>
    </row>
    <row r="16" spans="1:4" ht="15.75" customHeight="1">
      <c r="A16" s="104">
        <v>7</v>
      </c>
      <c r="B16" s="103" t="s">
        <v>135</v>
      </c>
      <c r="C16" s="102">
        <v>110057716.47</v>
      </c>
      <c r="D16" s="102">
        <v>95822497</v>
      </c>
    </row>
    <row r="17" spans="1:7" ht="15.75" customHeight="1">
      <c r="A17" s="104">
        <v>8</v>
      </c>
      <c r="B17" s="103" t="s">
        <v>73</v>
      </c>
      <c r="C17" s="102">
        <v>99800778.590000004</v>
      </c>
      <c r="D17" s="102">
        <v>182699750</v>
      </c>
    </row>
    <row r="18" spans="1:7" ht="17.25" customHeight="1">
      <c r="A18" s="104">
        <v>9</v>
      </c>
      <c r="B18" s="103" t="s">
        <v>134</v>
      </c>
      <c r="C18" s="102">
        <f>C15+C16-C17</f>
        <v>57360024.879999995</v>
      </c>
      <c r="D18" s="102">
        <f>D15+D16-D17</f>
        <v>54712930.439999998</v>
      </c>
    </row>
    <row r="19" spans="1:7" ht="17.25" customHeight="1">
      <c r="A19" s="104">
        <v>10</v>
      </c>
      <c r="B19" s="103" t="s">
        <v>133</v>
      </c>
      <c r="C19" s="102"/>
      <c r="D19" s="102"/>
    </row>
    <row r="20" spans="1:7" ht="17.25" customHeight="1">
      <c r="A20" s="104">
        <v>11</v>
      </c>
      <c r="B20" s="103" t="s">
        <v>132</v>
      </c>
      <c r="C20" s="102">
        <f>C18</f>
        <v>57360024.879999995</v>
      </c>
      <c r="D20" s="102">
        <f>D18</f>
        <v>54712930.439999998</v>
      </c>
    </row>
    <row r="21" spans="1:7" ht="21" customHeight="1">
      <c r="A21" s="104">
        <v>12</v>
      </c>
      <c r="B21" s="103" t="s">
        <v>131</v>
      </c>
      <c r="C21" s="105">
        <v>12084789.799000001</v>
      </c>
      <c r="D21" s="105"/>
    </row>
    <row r="22" spans="1:7" ht="14.25" customHeight="1">
      <c r="A22" s="104">
        <v>13</v>
      </c>
      <c r="B22" s="103" t="s">
        <v>130</v>
      </c>
      <c r="C22" s="105">
        <v>852494.799</v>
      </c>
      <c r="D22" s="105"/>
    </row>
    <row r="23" spans="1:7" ht="16.5" customHeight="1">
      <c r="A23" s="104">
        <v>14</v>
      </c>
      <c r="B23" s="103" t="s">
        <v>70</v>
      </c>
      <c r="C23" s="102">
        <f>C20+C21-C22</f>
        <v>68592319.879999995</v>
      </c>
      <c r="D23" s="102">
        <f>D20+D21-D22</f>
        <v>54712930.439999998</v>
      </c>
    </row>
    <row r="24" spans="1:7" ht="18.75" customHeight="1">
      <c r="A24" s="104">
        <v>15</v>
      </c>
      <c r="B24" s="103" t="s">
        <v>129</v>
      </c>
      <c r="C24" s="102">
        <f>C23*15%</f>
        <v>10288847.981999999</v>
      </c>
      <c r="D24" s="169"/>
    </row>
    <row r="25" spans="1:7" ht="16.5" customHeight="1">
      <c r="A25" s="104">
        <v>16</v>
      </c>
      <c r="B25" s="103" t="s">
        <v>68</v>
      </c>
      <c r="C25" s="102"/>
      <c r="D25" s="102"/>
    </row>
    <row r="26" spans="1:7" ht="17.25" customHeight="1">
      <c r="A26" s="104">
        <v>17</v>
      </c>
      <c r="B26" s="103" t="s">
        <v>128</v>
      </c>
      <c r="C26" s="102">
        <f>C20-C24-C25</f>
        <v>47071176.897999994</v>
      </c>
      <c r="D26" s="102">
        <f>D20-D24-D25</f>
        <v>54712930.439999998</v>
      </c>
    </row>
    <row r="28" spans="1:7">
      <c r="A28" s="101"/>
      <c r="B28" s="100"/>
      <c r="C28" s="100"/>
      <c r="D28" s="100"/>
    </row>
    <row r="29" spans="1:7">
      <c r="A29" s="65" t="s">
        <v>127</v>
      </c>
      <c r="B29" s="65"/>
      <c r="C29" s="65"/>
      <c r="D29" s="65"/>
      <c r="E29" s="65"/>
      <c r="F29" s="65"/>
      <c r="G29" s="65"/>
    </row>
    <row r="30" spans="1:7">
      <c r="A30" s="65" t="s">
        <v>126</v>
      </c>
      <c r="B30" s="65"/>
      <c r="C30" s="65"/>
      <c r="D30" s="65"/>
      <c r="E30" s="65"/>
      <c r="F30" s="65"/>
      <c r="G30" s="65"/>
    </row>
  </sheetData>
  <mergeCells count="3">
    <mergeCell ref="A2:D2"/>
    <mergeCell ref="A3:D3"/>
    <mergeCell ref="A4:D4"/>
  </mergeCells>
  <pageMargins left="1.7" right="0.75" top="0.19" bottom="0.19" header="0.19" footer="0.1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17"/>
  <sheetViews>
    <sheetView topLeftCell="A4" zoomScaleNormal="100" workbookViewId="0">
      <selection activeCell="D8" sqref="D8:H13"/>
    </sheetView>
  </sheetViews>
  <sheetFormatPr defaultRowHeight="12.75"/>
  <cols>
    <col min="1" max="1" width="4.42578125" style="44" customWidth="1"/>
    <col min="2" max="2" width="41.5703125" style="44" customWidth="1"/>
    <col min="3" max="3" width="8.85546875" style="44" customWidth="1"/>
    <col min="4" max="4" width="12" style="44" customWidth="1"/>
    <col min="5" max="5" width="11.140625" style="44" customWidth="1"/>
    <col min="6" max="6" width="14.140625" style="44" customWidth="1"/>
    <col min="7" max="7" width="9.140625" style="44" customWidth="1"/>
    <col min="8" max="8" width="11.42578125" style="44" customWidth="1"/>
    <col min="9" max="16384" width="9.140625" style="44"/>
  </cols>
  <sheetData>
    <row r="1" spans="1:8" ht="76.5" customHeight="1">
      <c r="G1"/>
    </row>
    <row r="3" spans="1:8" ht="34.5" customHeight="1">
      <c r="A3" s="224" t="s">
        <v>63</v>
      </c>
      <c r="B3" s="224"/>
      <c r="C3" s="224"/>
      <c r="D3" s="224"/>
      <c r="E3" s="224"/>
      <c r="F3" s="224"/>
      <c r="G3" s="224"/>
      <c r="H3" s="224"/>
    </row>
    <row r="4" spans="1:8" ht="34.5" customHeight="1">
      <c r="A4" s="225" t="s">
        <v>206</v>
      </c>
      <c r="B4" s="225"/>
      <c r="C4" s="225"/>
      <c r="D4" s="225"/>
      <c r="E4" s="225"/>
      <c r="F4" s="225"/>
      <c r="G4" s="225"/>
      <c r="H4" s="225"/>
    </row>
    <row r="5" spans="1:8" ht="23.25" customHeight="1">
      <c r="A5" s="226"/>
      <c r="B5" s="226"/>
      <c r="C5" s="226"/>
      <c r="D5" s="226"/>
      <c r="E5" s="226"/>
      <c r="F5" s="226"/>
      <c r="G5" s="226"/>
      <c r="H5" s="226"/>
    </row>
    <row r="6" spans="1:8" ht="32.25" customHeight="1">
      <c r="A6" s="63"/>
      <c r="B6" s="227" t="s">
        <v>27</v>
      </c>
      <c r="C6" s="227" t="s">
        <v>30</v>
      </c>
      <c r="D6" s="229" t="s">
        <v>202</v>
      </c>
      <c r="E6" s="230"/>
      <c r="F6" s="231"/>
      <c r="G6" s="227" t="s">
        <v>170</v>
      </c>
      <c r="H6" s="61" t="s">
        <v>62</v>
      </c>
    </row>
    <row r="7" spans="1:8" ht="23.25" customHeight="1">
      <c r="A7" s="62"/>
      <c r="B7" s="228"/>
      <c r="C7" s="228"/>
      <c r="D7" s="61" t="s">
        <v>26</v>
      </c>
      <c r="E7" s="61" t="s">
        <v>25</v>
      </c>
      <c r="F7" s="61" t="s">
        <v>61</v>
      </c>
      <c r="G7" s="228"/>
      <c r="H7" s="61" t="s">
        <v>7</v>
      </c>
    </row>
    <row r="8" spans="1:8" ht="24.75" customHeight="1">
      <c r="A8" s="60">
        <v>1</v>
      </c>
      <c r="B8" s="59" t="s">
        <v>60</v>
      </c>
      <c r="C8" s="46" t="s">
        <v>59</v>
      </c>
      <c r="D8" s="45">
        <v>495531.23499999999</v>
      </c>
      <c r="E8" s="45">
        <v>487647.69799999997</v>
      </c>
      <c r="F8" s="49">
        <f>E8/D8*100</f>
        <v>98.409073648001225</v>
      </c>
      <c r="G8" s="45">
        <v>298932.21000000002</v>
      </c>
      <c r="H8" s="49">
        <f>E8/G8*100</f>
        <v>163.1298607801414</v>
      </c>
    </row>
    <row r="9" spans="1:8" ht="24" customHeight="1">
      <c r="A9" s="48">
        <v>2</v>
      </c>
      <c r="B9" s="50" t="s">
        <v>58</v>
      </c>
      <c r="C9" s="50" t="s">
        <v>57</v>
      </c>
      <c r="D9" s="53">
        <v>441415.63500000001</v>
      </c>
      <c r="E9" s="53">
        <v>385752.26899999997</v>
      </c>
      <c r="F9" s="49">
        <f>E9/D9*100</f>
        <v>87.389806434926115</v>
      </c>
      <c r="G9" s="53">
        <v>294701.35800000001</v>
      </c>
      <c r="H9" s="49">
        <f>E9/G9*100</f>
        <v>130.89599302083974</v>
      </c>
    </row>
    <row r="10" spans="1:8" ht="16.5" customHeight="1">
      <c r="A10" s="58">
        <v>3</v>
      </c>
      <c r="B10" s="57" t="s">
        <v>56</v>
      </c>
      <c r="C10" s="56" t="s">
        <v>166</v>
      </c>
      <c r="D10" s="55"/>
      <c r="E10" s="53"/>
      <c r="F10" s="54"/>
      <c r="G10" s="170"/>
      <c r="H10" s="52"/>
    </row>
    <row r="11" spans="1:8" ht="24" customHeight="1">
      <c r="A11" s="51"/>
      <c r="B11" s="47" t="s">
        <v>55</v>
      </c>
      <c r="C11" s="46" t="s">
        <v>54</v>
      </c>
      <c r="D11" s="171">
        <v>296.22199999999998</v>
      </c>
      <c r="E11" s="171">
        <v>168.01</v>
      </c>
      <c r="F11" s="172">
        <f>E11/D11*100</f>
        <v>56.717596937432056</v>
      </c>
      <c r="G11" s="173">
        <v>208.47499999999999</v>
      </c>
      <c r="H11" s="174">
        <f>E11/G11*100</f>
        <v>80.589998800815437</v>
      </c>
    </row>
    <row r="12" spans="1:8" ht="24" customHeight="1">
      <c r="A12" s="51"/>
      <c r="B12" s="47" t="s">
        <v>53</v>
      </c>
      <c r="C12" s="50" t="s">
        <v>52</v>
      </c>
      <c r="D12" s="171">
        <v>64.423000000000002</v>
      </c>
      <c r="E12" s="171">
        <v>35.021999999999998</v>
      </c>
      <c r="F12" s="172">
        <f>E12/D12*100</f>
        <v>54.362572373220743</v>
      </c>
      <c r="G12" s="171">
        <v>59.911999999999999</v>
      </c>
      <c r="H12" s="175">
        <f>E12/G12*100</f>
        <v>58.455735078114571</v>
      </c>
    </row>
    <row r="13" spans="1:8" ht="24.75" customHeight="1">
      <c r="A13" s="48"/>
      <c r="B13" s="47" t="s">
        <v>51</v>
      </c>
      <c r="C13" s="46" t="s">
        <v>11</v>
      </c>
      <c r="D13" s="176">
        <v>21523</v>
      </c>
      <c r="E13" s="176">
        <v>22096.799999999999</v>
      </c>
      <c r="F13" s="172">
        <f>E13/D13*100</f>
        <v>102.66598522510802</v>
      </c>
      <c r="G13" s="176">
        <v>12074.4</v>
      </c>
      <c r="H13" s="177">
        <f>E13/G13*100</f>
        <v>183.00536672629696</v>
      </c>
    </row>
    <row r="16" spans="1:8" ht="30.75" customHeight="1">
      <c r="A16" t="s">
        <v>50</v>
      </c>
    </row>
    <row r="17" spans="1:1" ht="15.75" customHeight="1">
      <c r="A17" t="s">
        <v>49</v>
      </c>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topLeftCell="C1"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Анализ-2021г. </vt:lpstr>
      <vt:lpstr>2021 г.</vt:lpstr>
      <vt:lpstr>Пояс.зап-2021г. </vt:lpstr>
      <vt:lpstr>финан.резул.2021г. </vt:lpstr>
      <vt:lpstr>Расх. пер.2021г.</vt:lpstr>
      <vt:lpstr>анализ себест.2021г.</vt:lpstr>
      <vt:lpstr>Табл№5 .2021г.</vt:lpstr>
      <vt:lpstr>Пр№1 2021г.</vt:lpstr>
      <vt:lpstr>Лист1</vt:lpstr>
      <vt:lpstr>'Анализ-2021г. '!Область_печати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gulom</dc:creator>
  <cp:lastModifiedBy>Пользователь Windows</cp:lastModifiedBy>
  <dcterms:created xsi:type="dcterms:W3CDTF">2020-12-03T03:54:55Z</dcterms:created>
  <dcterms:modified xsi:type="dcterms:W3CDTF">2022-04-20T11:28:50Z</dcterms:modified>
</cp:coreProperties>
</file>