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2" windowWidth="20052" windowHeight="7932" tabRatio="830" firstSheet="1" activeTab="7"/>
  </bookViews>
  <sheets>
    <sheet name="Анализ-2022г. 9-месяцев" sheetId="3" r:id="rId1"/>
    <sheet name="2022 г.9-месяцев" sheetId="1" r:id="rId2"/>
    <sheet name="Пояс.зап-2022 9-месяцев" sheetId="2" r:id="rId3"/>
    <sheet name="финан.резул.2022г. 9-месяцев" sheetId="5" r:id="rId4"/>
    <sheet name="Расх. пер.9-месяцев" sheetId="6" r:id="rId5"/>
    <sheet name="анализ себест.9-месяцев" sheetId="8" r:id="rId6"/>
    <sheet name="Табл№5 .9-месяцев" sheetId="7" r:id="rId7"/>
    <sheet name="Пр№1 2022г.9-месяцев." sheetId="4" r:id="rId8"/>
    <sheet name="Лист1" sheetId="9" r:id="rId9"/>
  </sheets>
  <externalReferences>
    <externalReference r:id="rId10"/>
    <externalReference r:id="rId11"/>
    <externalReference r:id="rId12"/>
    <externalReference r:id="rId13"/>
    <externalReference r:id="rId14"/>
    <externalReference r:id="rId15"/>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1">[2]사양조정!#REF!,[2]사양조정!$C$11,[2]사양조정!$D$11,[2]사양조정!$E$11,[2]사양조정!$F$11</definedName>
    <definedName name="_a1Z" localSheetId="5">[2]사양조정!#REF!,[2]사양조정!$C$11,[2]사양조정!$D$11,[2]사양조정!$E$11,[2]사양조정!$F$11</definedName>
    <definedName name="_a1Z" localSheetId="0">[2]사양조정!#REF!,[2]사양조정!$C$11,[2]사양조정!$D$11,[2]사양조정!$E$11,[2]사양조정!$F$11</definedName>
    <definedName name="_a1Z" localSheetId="2">[2]사양조정!#REF!,[2]사양조정!$C$11,[2]사양조정!$D$11,[2]사양조정!$E$11,[2]사양조정!$F$11</definedName>
    <definedName name="_a1Z" localSheetId="7">[2]사양조정!#REF!,[2]사양조정!$C$11,[2]사양조정!$D$11,[2]사양조정!$E$11,[2]사양조정!$F$11</definedName>
    <definedName name="_a1Z" localSheetId="4">[2]사양조정!#REF!,[2]사양조정!$C$11,[2]사양조정!$D$11,[2]사양조정!$E$11,[2]사양조정!$F$11</definedName>
    <definedName name="_a1Z" localSheetId="6">[2]사양조정!#REF!,[2]사양조정!$C$11,[2]사양조정!$D$11,[2]사양조정!$E$11,[2]사양조정!$F$11</definedName>
    <definedName name="_a1Z" localSheetId="3">[2]사양조정!#REF!,[2]사양조정!$C$11,[2]사양조정!$D$11,[2]사양조정!$E$11,[2]사양조정!$F$11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5"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7"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6"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5"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7"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6"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5" hidden="1">{#N/A,#N/A,TRUE,"일정"}</definedName>
    <definedName name="tt" localSheetId="0" hidden="1">{#N/A,#N/A,TRUE,"일정"}</definedName>
    <definedName name="tt" localSheetId="2" hidden="1">{#N/A,#N/A,TRUE,"일정"}</definedName>
    <definedName name="tt" localSheetId="7" hidden="1">{#N/A,#N/A,TRUE,"일정"}</definedName>
    <definedName name="tt" localSheetId="4" hidden="1">{#N/A,#N/A,TRUE,"일정"}</definedName>
    <definedName name="tt" localSheetId="6" hidden="1">{#N/A,#N/A,TRUE,"일정"}</definedName>
    <definedName name="tt" localSheetId="3" hidden="1">{#N/A,#N/A,TRUE,"일정"}</definedName>
    <definedName name="tt" hidden="1">{#N/A,#N/A,TRUE,"일정"}</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5" hidden="1">{#N/A,#N/A,TRUE,"일정"}</definedName>
    <definedName name="wrn.주간._.보고." localSheetId="0" hidden="1">{#N/A,#N/A,TRUE,"일정"}</definedName>
    <definedName name="wrn.주간._.보고." localSheetId="2" hidden="1">{#N/A,#N/A,TRUE,"일정"}</definedName>
    <definedName name="wrn.주간._.보고." localSheetId="7" hidden="1">{#N/A,#N/A,TRUE,"일정"}</definedName>
    <definedName name="wrn.주간._.보고." localSheetId="4" hidden="1">{#N/A,#N/A,TRUE,"일정"}</definedName>
    <definedName name="wrn.주간._.보고." localSheetId="6" hidden="1">{#N/A,#N/A,TRUE,"일정"}</definedName>
    <definedName name="wrn.주간._.보고." localSheetId="3" hidden="1">{#N/A,#N/A,TRUE,"일정"}</definedName>
    <definedName name="wrn.주간._.보고." hidden="1">{#N/A,#N/A,TRUE,"일정"}</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5" hidden="1">{#N/A,#N/A,TRUE,"일정"}</definedName>
    <definedName name="WWWW" localSheetId="0" hidden="1">{#N/A,#N/A,TRUE,"일정"}</definedName>
    <definedName name="WWWW" localSheetId="2" hidden="1">{#N/A,#N/A,TRUE,"일정"}</definedName>
    <definedName name="WWWW" localSheetId="7" hidden="1">{#N/A,#N/A,TRUE,"일정"}</definedName>
    <definedName name="WWWW" localSheetId="4" hidden="1">{#N/A,#N/A,TRUE,"일정"}</definedName>
    <definedName name="WWWW" localSheetId="6" hidden="1">{#N/A,#N/A,TRUE,"일정"}</definedName>
    <definedName name="WWWW" localSheetId="3" hidden="1">{#N/A,#N/A,TRUE,"일정"}</definedName>
    <definedName name="WWWW" hidden="1">{#N/A,#N/A,TRUE,"일정"}</definedName>
    <definedName name="_xlnm.Database" localSheetId="1">#REF!</definedName>
    <definedName name="_xlnm.Database" localSheetId="5">#REF!</definedName>
    <definedName name="_xlnm.Database" localSheetId="0">#REF!</definedName>
    <definedName name="_xlnm.Database" localSheetId="2">#REF!</definedName>
    <definedName name="_xlnm.Database" localSheetId="7">#REF!</definedName>
    <definedName name="_xlnm.Database" localSheetId="4">#REF!</definedName>
    <definedName name="_xlnm.Database" localSheetId="6">#REF!</definedName>
    <definedName name="_xlnm.Database" localSheetId="3">#REF!</definedName>
    <definedName name="_xlnm.Database">#REF!</definedName>
    <definedName name="ввав"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ывы"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'Анализ-2022г. 9-месяцев'!$A$1:$I$78</definedName>
    <definedName name="Пояс.зап9мес"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G21" i="1"/>
  <c r="E21"/>
  <c r="H21" s="1"/>
  <c r="H20"/>
  <c r="H19"/>
  <c r="H18"/>
  <c r="F18"/>
  <c r="H17"/>
  <c r="F17"/>
  <c r="H16"/>
  <c r="F16"/>
  <c r="H15"/>
  <c r="F15"/>
  <c r="H14"/>
  <c r="F14"/>
  <c r="G12"/>
  <c r="E12"/>
  <c r="H12" s="1"/>
  <c r="H11"/>
  <c r="H10"/>
  <c r="H9"/>
  <c r="F9"/>
  <c r="H6"/>
  <c r="F6"/>
  <c r="H13" i="4"/>
  <c r="F13"/>
  <c r="H12"/>
  <c r="F12"/>
  <c r="H11"/>
  <c r="F11"/>
  <c r="H9"/>
  <c r="F9"/>
  <c r="H8"/>
  <c r="F8"/>
  <c r="E25" i="7"/>
  <c r="E22"/>
  <c r="E21"/>
  <c r="E17"/>
  <c r="E16"/>
  <c r="E14"/>
  <c r="E13"/>
  <c r="E12"/>
  <c r="E11"/>
  <c r="D10"/>
  <c r="E10" s="1"/>
  <c r="C10"/>
  <c r="D9"/>
  <c r="D15" s="1"/>
  <c r="C9"/>
  <c r="C15" s="1"/>
  <c r="C18" s="1"/>
  <c r="C20" s="1"/>
  <c r="E8"/>
  <c r="E7"/>
  <c r="D17" i="8"/>
  <c r="C11"/>
  <c r="C17" s="1"/>
  <c r="C59" i="6"/>
  <c r="C57"/>
  <c r="C55"/>
  <c r="C46"/>
  <c r="C43"/>
  <c r="B43"/>
  <c r="C39"/>
  <c r="B39"/>
  <c r="B27" s="1"/>
  <c r="B6" s="1"/>
  <c r="C37"/>
  <c r="C36"/>
  <c r="C32"/>
  <c r="B32"/>
  <c r="C31"/>
  <c r="C27"/>
  <c r="C6" s="1"/>
  <c r="C18"/>
  <c r="C17"/>
  <c r="B17"/>
  <c r="C15"/>
  <c r="B15"/>
  <c r="C9"/>
  <c r="B9"/>
  <c r="C7"/>
  <c r="B7"/>
  <c r="D19" i="5"/>
  <c r="C19"/>
  <c r="B19"/>
  <c r="D13"/>
  <c r="C13"/>
  <c r="B13"/>
  <c r="D12"/>
  <c r="D18" s="1"/>
  <c r="D23" s="1"/>
  <c r="C12"/>
  <c r="C18" s="1"/>
  <c r="C23" s="1"/>
  <c r="B12"/>
  <c r="B18" s="1"/>
  <c r="B23" s="1"/>
  <c r="C23" i="7" l="1"/>
  <c r="C24" s="1"/>
  <c r="C26" s="1"/>
  <c r="D18"/>
  <c r="E15"/>
  <c r="E9"/>
  <c r="B25" i="5"/>
  <c r="B26" s="1"/>
  <c r="B27" s="1"/>
  <c r="D25"/>
  <c r="D26" s="1"/>
  <c r="D27" s="1"/>
  <c r="C25"/>
  <c r="C26" s="1"/>
  <c r="C27" s="1"/>
  <c r="D20" i="7" l="1"/>
  <c r="E18"/>
  <c r="D23" l="1"/>
  <c r="E20"/>
  <c r="D24" l="1"/>
  <c r="E23"/>
  <c r="E24" l="1"/>
  <c r="D26"/>
  <c r="E26" s="1"/>
</calcChain>
</file>

<file path=xl/comments1.xml><?xml version="1.0" encoding="utf-8"?>
<comments xmlns="http://schemas.openxmlformats.org/spreadsheetml/2006/main">
  <authors>
    <author>Пользователь</author>
  </authors>
  <commentList>
    <comment ref="C57" authorId="0">
      <text>
        <r>
          <rPr>
            <b/>
            <sz val="9"/>
            <color indexed="81"/>
            <rFont val="Tahoma"/>
            <family val="2"/>
            <charset val="204"/>
          </rPr>
          <t>Пользователь:</t>
        </r>
        <r>
          <rPr>
            <sz val="9"/>
            <color indexed="81"/>
            <rFont val="Tahoma"/>
            <family val="2"/>
            <charset val="204"/>
          </rPr>
          <t xml:space="preserve">
ундирилмаган дебитор, терминал ижара пули,     таможен пошлина,           убытки то списания осн. Фондов, списание дебиторск. Задолженности, убытки по операциям прошлых лет, списание потерри и порчей (стеклобой)
</t>
        </r>
      </text>
    </comment>
  </commentList>
</comments>
</file>

<file path=xl/sharedStrings.xml><?xml version="1.0" encoding="utf-8"?>
<sst xmlns="http://schemas.openxmlformats.org/spreadsheetml/2006/main" count="253" uniqueCount="224">
  <si>
    <t>Юсуфжанова Ё.</t>
  </si>
  <si>
    <t xml:space="preserve">            Начальник отд.СПРБ</t>
  </si>
  <si>
    <t>Буриев А.</t>
  </si>
  <si>
    <t xml:space="preserve">          Председатель Правления </t>
  </si>
  <si>
    <t>тыс. сум</t>
  </si>
  <si>
    <t>Средняя зарплата на 1-го работающего</t>
  </si>
  <si>
    <t xml:space="preserve">  Фонд оплаты труда</t>
  </si>
  <si>
    <t>%</t>
  </si>
  <si>
    <t xml:space="preserve">  Рентабельность</t>
  </si>
  <si>
    <t xml:space="preserve">  Прибыль</t>
  </si>
  <si>
    <t xml:space="preserve">ТНП в рознич.ценах </t>
  </si>
  <si>
    <t>тыс. м2</t>
  </si>
  <si>
    <t xml:space="preserve">  - стекло строит.в физ. исч.</t>
  </si>
  <si>
    <t xml:space="preserve">     "</t>
  </si>
  <si>
    <t xml:space="preserve">  - стеклобутылка физ.исч.</t>
  </si>
  <si>
    <t xml:space="preserve">  - стеклобанка физ. исч.</t>
  </si>
  <si>
    <t xml:space="preserve">  Выпуск продукции в</t>
  </si>
  <si>
    <t>Производительность труда</t>
  </si>
  <si>
    <t xml:space="preserve">  в т.ч. ППП</t>
  </si>
  <si>
    <t>чел.</t>
  </si>
  <si>
    <t xml:space="preserve">  Численность - всего</t>
  </si>
  <si>
    <t xml:space="preserve">  сопоставимых ценах</t>
  </si>
  <si>
    <t xml:space="preserve">  Объём товарной продукции в</t>
  </si>
  <si>
    <t xml:space="preserve">  действующих ценах</t>
  </si>
  <si>
    <t xml:space="preserve">     %</t>
  </si>
  <si>
    <t>Факт</t>
  </si>
  <si>
    <t>План</t>
  </si>
  <si>
    <t xml:space="preserve">   Показатели</t>
  </si>
  <si>
    <t xml:space="preserve">  №</t>
  </si>
  <si>
    <t>Темп роста %</t>
  </si>
  <si>
    <t>Ед.изм.</t>
  </si>
  <si>
    <t xml:space="preserve">                                               </t>
  </si>
  <si>
    <t xml:space="preserve">           </t>
  </si>
  <si>
    <t xml:space="preserve"> </t>
  </si>
  <si>
    <t>Выполнение бизнес-плана по основным технико-экономическим показателям</t>
  </si>
  <si>
    <t xml:space="preserve">                 Начальник ПЭО                                            Юсуфжанова Ё.</t>
  </si>
  <si>
    <t xml:space="preserve"> -</t>
  </si>
  <si>
    <t xml:space="preserve"> - ўсиш суръати</t>
  </si>
  <si>
    <t>Просроченной дебиторской задолженности не имеется.</t>
  </si>
  <si>
    <t xml:space="preserve">      Объем выпуска стеклопродукции в натуральном выражении</t>
  </si>
  <si>
    <t>Выполнение технико -экономических показателей по АО "Кварц":</t>
  </si>
  <si>
    <t>Начальник отдела СПРБ                                                               Юсуфжанова Ё.</t>
  </si>
  <si>
    <t>Председатель правления                                                              Буриев А.</t>
  </si>
  <si>
    <t xml:space="preserve">              5. Финансовое состояние.</t>
  </si>
  <si>
    <t xml:space="preserve">              3. Реализация готовой продукции</t>
  </si>
  <si>
    <t xml:space="preserve">              2. Производство товаров народного потребления.</t>
  </si>
  <si>
    <t xml:space="preserve">              1. Выполнение плана производства.</t>
  </si>
  <si>
    <t xml:space="preserve"> Анализ производственно-хозяйственной деятельности</t>
  </si>
  <si>
    <t xml:space="preserve">                              БРСР бўлими бошлиғи                                                                              Юсуфжанова Ё.</t>
  </si>
  <si>
    <t xml:space="preserve">                              Бошқарув Раиси                                                                                       Буриев А.</t>
  </si>
  <si>
    <t xml:space="preserve">  - стекло в физ.исч.     </t>
  </si>
  <si>
    <t>"</t>
  </si>
  <si>
    <t xml:space="preserve">  - стеклобутылка        </t>
  </si>
  <si>
    <t xml:space="preserve">   "</t>
  </si>
  <si>
    <t xml:space="preserve">  - стеклобанка в усл.исч.        </t>
  </si>
  <si>
    <t xml:space="preserve">  Выпуск продукции в номенклатуре:</t>
  </si>
  <si>
    <t xml:space="preserve"> "</t>
  </si>
  <si>
    <t>Объём ТП в сопоставимых ценах</t>
  </si>
  <si>
    <t>млн.сум</t>
  </si>
  <si>
    <t xml:space="preserve">Объём ТП в действующих ценах </t>
  </si>
  <si>
    <t>% выполнения прогноза</t>
  </si>
  <si>
    <t>Темп роста</t>
  </si>
  <si>
    <t>Выполнение  основных показателей бизнес плана</t>
  </si>
  <si>
    <t xml:space="preserve">                      Начальник  ПЭО                                                           Юсуфжанова Ё.</t>
  </si>
  <si>
    <t xml:space="preserve">                      Председатель  правления                                                Буриев А.</t>
  </si>
  <si>
    <t>Чистая  прибыль</t>
  </si>
  <si>
    <t>Прочие налоги</t>
  </si>
  <si>
    <t>налог на прибыль</t>
  </si>
  <si>
    <t>Налогооблагаемая прибыль</t>
  </si>
  <si>
    <t>Расходы включаемые в налогооблагаемую базу и исключаемые из него</t>
  </si>
  <si>
    <t>общ фин результ до упл налогов</t>
  </si>
  <si>
    <t>Расходы по финансовой деятельности</t>
  </si>
  <si>
    <t>Доходы от валютных курсовых разниц</t>
  </si>
  <si>
    <t>Доходы в виде процентов</t>
  </si>
  <si>
    <t>Доходы и расходы финансовой деят</t>
  </si>
  <si>
    <t>Финансовый результ от осн деят</t>
  </si>
  <si>
    <t>Прочие доходы от основной деят.</t>
  </si>
  <si>
    <t>Прочие операционные   расходы</t>
  </si>
  <si>
    <t>Административные расходы</t>
  </si>
  <si>
    <t>Расходы на реализацию</t>
  </si>
  <si>
    <t>Расходы периода  В.т.ч.</t>
  </si>
  <si>
    <t>Валовый финансовый результ</t>
  </si>
  <si>
    <t>Произв. Себестоим. Продукции</t>
  </si>
  <si>
    <t>Чистая выручка c учётом биржевых цен</t>
  </si>
  <si>
    <t>Наименование показателей</t>
  </si>
  <si>
    <t xml:space="preserve"> Финансовые результаты</t>
  </si>
  <si>
    <t xml:space="preserve">                                     Начальник отдела СПРБ                                       </t>
  </si>
  <si>
    <t xml:space="preserve">                                     Главный бухгалтер</t>
  </si>
  <si>
    <t xml:space="preserve">                                     Председатель правления                    </t>
  </si>
  <si>
    <t>Другие операционные расходы</t>
  </si>
  <si>
    <t>Услуги банка</t>
  </si>
  <si>
    <t>Расходы соцстраховании</t>
  </si>
  <si>
    <t>Расходы на подготовку кадров</t>
  </si>
  <si>
    <t>Спонсорская помощь</t>
  </si>
  <si>
    <t>Отчисления на соц.страх</t>
  </si>
  <si>
    <t>Единовременные премии</t>
  </si>
  <si>
    <t>Денежные вознаг. к знамен. датам</t>
  </si>
  <si>
    <t>Гостиница в г. Ташкенте, общежитие, з.о."Чодак"</t>
  </si>
  <si>
    <t xml:space="preserve">       Зеленхоз</t>
  </si>
  <si>
    <t>в т.ч.ЛОЦ</t>
  </si>
  <si>
    <t>Содержание непроизв.хоз-в</t>
  </si>
  <si>
    <t>Другие налоги</t>
  </si>
  <si>
    <t>Налог на потребление воды</t>
  </si>
  <si>
    <t>Земельный налог</t>
  </si>
  <si>
    <t>Налог на имущество</t>
  </si>
  <si>
    <t xml:space="preserve">Услуги вспомогательных цехов </t>
  </si>
  <si>
    <t>Расходы на аренды здании</t>
  </si>
  <si>
    <t>Коммунальные услуги</t>
  </si>
  <si>
    <t>Канцелярские товары</t>
  </si>
  <si>
    <t>Расходы на содержание служебных машин</t>
  </si>
  <si>
    <t>Фонды на вышестоящие организации</t>
  </si>
  <si>
    <t>Амортизация</t>
  </si>
  <si>
    <t>Заработная плата Наблюдательному совету</t>
  </si>
  <si>
    <t>Расходы на соц.страхованию</t>
  </si>
  <si>
    <t>Расходы заработной платы</t>
  </si>
  <si>
    <t xml:space="preserve">Управленческие расходы </t>
  </si>
  <si>
    <t>Другие расходы реализации</t>
  </si>
  <si>
    <t>Выполненные работы и услуги</t>
  </si>
  <si>
    <t>Материалы</t>
  </si>
  <si>
    <t>Расходы соц.страховании</t>
  </si>
  <si>
    <t xml:space="preserve">Расходы Реализации </t>
  </si>
  <si>
    <t>Итого расходы периода:</t>
  </si>
  <si>
    <t>По бизнес плану</t>
  </si>
  <si>
    <t>Наименование</t>
  </si>
  <si>
    <t xml:space="preserve">                        БРСР бўлими бошлиғи                                                                  Юсуфжанова Ё.</t>
  </si>
  <si>
    <t>Чистая прибыль</t>
  </si>
  <si>
    <t>Налог на доходы(прибыль)</t>
  </si>
  <si>
    <t>Расходы исключаемые из налогооблагаемой базы</t>
  </si>
  <si>
    <t>Расходы включаемые в налогооблагаемую базу</t>
  </si>
  <si>
    <t>Прибыль до уплаты налога на доходы(прибыль)</t>
  </si>
  <si>
    <t>Чрезвычайные прибыли и убытки</t>
  </si>
  <si>
    <t xml:space="preserve">Прибыль от общехозяйственной деятельности </t>
  </si>
  <si>
    <t>Доходы от финансовой деятельности</t>
  </si>
  <si>
    <t>Прибыль от основной деятельности</t>
  </si>
  <si>
    <t>Прочие доходы от основной деятельности</t>
  </si>
  <si>
    <t>Прочие операционные расходы и убытки.</t>
  </si>
  <si>
    <t xml:space="preserve"> 4.3</t>
  </si>
  <si>
    <t>Расходы по управлению(административные расходы)</t>
  </si>
  <si>
    <t xml:space="preserve"> 4.2</t>
  </si>
  <si>
    <t>Расходы по реализации продукции</t>
  </si>
  <si>
    <t xml:space="preserve"> 4.1</t>
  </si>
  <si>
    <t xml:space="preserve">Расходы периода - всего в т.ч.:    </t>
  </si>
  <si>
    <t>Валовая прибыль от реализации продукции всего по предприятию</t>
  </si>
  <si>
    <t>Производственная с/сть реализованной продукции (работ.услуг)</t>
  </si>
  <si>
    <t>Чистая выручка от реализации продукции (работ,услуг)</t>
  </si>
  <si>
    <t>разница</t>
  </si>
  <si>
    <t xml:space="preserve">№ </t>
  </si>
  <si>
    <t>в тыс сумах</t>
  </si>
  <si>
    <t>основных финансовых показателях  деятельности АО"Кварц".</t>
  </si>
  <si>
    <t>Сравнительная таблица</t>
  </si>
  <si>
    <t xml:space="preserve">                                         Начальник  ПЭО                                                         Юсуфжанова Ё.</t>
  </si>
  <si>
    <t>Итого</t>
  </si>
  <si>
    <t xml:space="preserve">          амортизация</t>
  </si>
  <si>
    <t>в т.ч резерв на холод.ремонт</t>
  </si>
  <si>
    <t>Накладные расходы всего:</t>
  </si>
  <si>
    <t>Косвенные затраты на труд</t>
  </si>
  <si>
    <t>Косвенные затраты на материалы</t>
  </si>
  <si>
    <t>Отчисление на соц страхован</t>
  </si>
  <si>
    <t xml:space="preserve">Заработная плата </t>
  </si>
  <si>
    <t>Топливо и энергия</t>
  </si>
  <si>
    <t>Сырье и материалы</t>
  </si>
  <si>
    <t xml:space="preserve">Анализ себестоимости проукции АО "Кварц" </t>
  </si>
  <si>
    <t xml:space="preserve">           Выпуск  стеклопродукции  производится исходя из потребности</t>
  </si>
  <si>
    <t xml:space="preserve">  рынка согласно заключенных договоров по спросу покупателя.</t>
  </si>
  <si>
    <t>млн.шт</t>
  </si>
  <si>
    <t>тыс. шт</t>
  </si>
  <si>
    <t xml:space="preserve">   тыс. шт</t>
  </si>
  <si>
    <t>Расходы бесплатного питание сотрудников</t>
  </si>
  <si>
    <t>Другие управленческие расходы</t>
  </si>
  <si>
    <r>
      <t xml:space="preserve">            </t>
    </r>
    <r>
      <rPr>
        <b/>
        <sz val="12"/>
        <color indexed="8"/>
        <rFont val="Times New Roman"/>
        <family val="1"/>
        <charset val="204"/>
      </rPr>
      <t xml:space="preserve">  4. Эконо</t>
    </r>
    <r>
      <rPr>
        <b/>
        <sz val="12"/>
        <rFont val="Times New Roman"/>
        <family val="1"/>
        <charset val="204"/>
      </rPr>
      <t>мические показатели производства.</t>
    </r>
  </si>
  <si>
    <t>Председатель Правления                                             Буриев А.</t>
  </si>
  <si>
    <t>Расходы периода в АО "Кварц" по 9 месяцев 2021 год</t>
  </si>
  <si>
    <t>9 месяцев 2021 год</t>
  </si>
  <si>
    <t>9 месяцев</t>
  </si>
  <si>
    <t>по АО "Кварц"  на  9 месяцев 2022 г.</t>
  </si>
  <si>
    <t>План на 2022 год</t>
  </si>
  <si>
    <t xml:space="preserve">                      Главный бухгалтер                                                        Ким Е.П.</t>
  </si>
  <si>
    <t xml:space="preserve"> за 9 месяцев 2022 год</t>
  </si>
  <si>
    <t>за 9 месяцев 2022 год</t>
  </si>
  <si>
    <t>в том числе: выполненные работы и услуги</t>
  </si>
  <si>
    <t>расходы в период, когда производственный процесс временно остановлен</t>
  </si>
  <si>
    <t>расходы на ремонт</t>
  </si>
  <si>
    <t>ущерб от производства</t>
  </si>
  <si>
    <t>покрыть расходов работникам</t>
  </si>
  <si>
    <t xml:space="preserve">выплаты пострадавшим от производство </t>
  </si>
  <si>
    <t>амортизация (арендуемые помещения)</t>
  </si>
  <si>
    <t>материальная помощь</t>
  </si>
  <si>
    <t>подписка</t>
  </si>
  <si>
    <t>Представительские расходы (билет)</t>
  </si>
  <si>
    <t>гостевые расходы</t>
  </si>
  <si>
    <t>чрезмерные убытки и другие убытки</t>
  </si>
  <si>
    <t>выплаты при выходе на пенсию</t>
  </si>
  <si>
    <t>штрафы и пени за нарушение</t>
  </si>
  <si>
    <t>пособие по уходу за ребенком</t>
  </si>
  <si>
    <t>больничные листы</t>
  </si>
  <si>
    <t>Расходы на страхование имущества</t>
  </si>
  <si>
    <t xml:space="preserve"> План на 2022 год</t>
  </si>
  <si>
    <t xml:space="preserve">                                         Главный бухгалтер                                                       Ким Е.</t>
  </si>
  <si>
    <t xml:space="preserve">.9-месяцев 2021 год           </t>
  </si>
  <si>
    <t xml:space="preserve">.9-месяцев  2022 год                   </t>
  </si>
  <si>
    <t xml:space="preserve">                        Бош бухгалтер                                                                              Ким Е.</t>
  </si>
  <si>
    <t>на 9 месяцев  2022 год по АО "Кварц"</t>
  </si>
  <si>
    <t>9 месяцев 2022 год</t>
  </si>
  <si>
    <t xml:space="preserve">Пояснительная записка
по итогам 9-месяцев 2022 года  по  АО "Кварц".
</t>
  </si>
  <si>
    <t xml:space="preserve">Объем товарной продукции  в действующих ценах       - 409 386 955 тыс сум                                         - темп роста                                                                    - 132,2%             
 - Объем товарной продукции          
   в сопоставимых ценах                                               - 291 036 687тыс сум   
 - темп роста                                                                - 100,0%     </t>
  </si>
  <si>
    <t xml:space="preserve"> - стеклобанка в физ. исч.       - 13,889  млн.шт.     
 - темп роста                          - 29,0%             
 - стеклобутылка в физ. исч.  - 13,909  млн.шт.   
 - темп роста                            - 35,5%             
 - стекло в физ.исч.                   - 10 012,8 тыс м2      
 - темп роста                            - 130,3% </t>
  </si>
  <si>
    <t xml:space="preserve">Себестоимость выпускаемой продукции  - 250 359 781 тыс сум            
Чистая прибыль составляет                    - 82 865 590  тыс сум             
Рентабельность                                       - 12,1% </t>
  </si>
  <si>
    <r>
      <t xml:space="preserve"> Численность работающих на АО"Кварц" на 01.10.2022 года -</t>
    </r>
    <r>
      <rPr>
        <b/>
        <i/>
        <sz val="13"/>
        <rFont val="Times New Roman"/>
        <family val="1"/>
        <charset val="204"/>
      </rPr>
      <t>2 337 человек</t>
    </r>
  </si>
  <si>
    <r>
      <t>в том числе ППП -</t>
    </r>
    <r>
      <rPr>
        <b/>
        <i/>
        <sz val="13"/>
        <rFont val="Times New Roman"/>
        <family val="1"/>
        <charset val="204"/>
      </rPr>
      <t>2 053 человек</t>
    </r>
  </si>
  <si>
    <r>
      <t>Среднемесячная заработная плата                                       -   3 576,6</t>
    </r>
    <r>
      <rPr>
        <b/>
        <i/>
        <sz val="13"/>
        <rFont val="Times New Roman"/>
        <family val="1"/>
        <charset val="204"/>
      </rPr>
      <t xml:space="preserve"> тыс сум</t>
    </r>
  </si>
  <si>
    <r>
      <t>Дебиторская задолженность  на 01.10.2022                     - 34 507,449</t>
    </r>
    <r>
      <rPr>
        <b/>
        <i/>
        <sz val="13"/>
        <rFont val="Times New Roman"/>
        <family val="1"/>
        <charset val="204"/>
      </rPr>
      <t xml:space="preserve"> млн.сум</t>
    </r>
  </si>
  <si>
    <r>
      <t>Фонд оплаты труда                                                                 -75 227 552,4</t>
    </r>
    <r>
      <rPr>
        <b/>
        <i/>
        <sz val="13"/>
        <rFont val="Times New Roman"/>
        <family val="1"/>
        <charset val="204"/>
      </rPr>
      <t xml:space="preserve"> тыс сум</t>
    </r>
  </si>
  <si>
    <r>
      <t xml:space="preserve">Кредиторская задолженность на      01.10.2022                    - 111 155,668 </t>
    </r>
    <r>
      <rPr>
        <b/>
        <i/>
        <sz val="13"/>
        <rFont val="Times New Roman"/>
        <family val="1"/>
        <charset val="204"/>
      </rPr>
      <t>млн.сум</t>
    </r>
  </si>
  <si>
    <r>
      <t xml:space="preserve">Объем реализации в денежном выражении                      -      482 632 886 </t>
    </r>
    <r>
      <rPr>
        <b/>
        <i/>
        <sz val="13"/>
        <rFont val="Times New Roman"/>
        <family val="1"/>
        <charset val="204"/>
      </rPr>
      <t>тыс сум</t>
    </r>
  </si>
  <si>
    <t xml:space="preserve"> за 9-месяцев 2022 год в АО "Кварц"</t>
  </si>
  <si>
    <t xml:space="preserve">9-месяцев 2022  год  </t>
  </si>
  <si>
    <t xml:space="preserve">факт   9-месяцев 2021 год </t>
  </si>
  <si>
    <t>Главный бухгалтер                                                                        Ким Е.</t>
  </si>
  <si>
    <t xml:space="preserve">                                   АО "Кварц" за 9 месяцев 2022 года</t>
  </si>
  <si>
    <t>Акционерным  обществом  "Кварц" за 9 месяцев 2022 год  произведено товарной продукции в действующих  ценах  на 409 386,95 млн.сум или 103,1% от  прогнозируемого объёма, при  этом темп  роста  объема  производства к прошлому году составил 132,2 %.
В сопоставимых ценах выпуск товарной продукции составил 291 036,68  млн.сум, или  83,35  % от  прогнозируемого объёма, при  этом  темп  роста  объема  производства к прошлому году увеличился на 100%</t>
  </si>
  <si>
    <t xml:space="preserve">      За 9 месяцев 2022 год предприятием реализовано товаров народного  потребления на  сумму  25 465,131 млн.сум, что составляет 5,3 % от общего объема реализации   продукции.   Задание    по   производству  товаров  народного   потребления выполнено 205,4%, по сравнению с предыдущим годом темп роста составил 67,2%.</t>
  </si>
  <si>
    <t xml:space="preserve">За 9 месяц 2022 год реализовано потребителям:
Стеклобанок  в усл. 0,5 л исч.        -   110,748  млн.шт. на сумму 56 635,455  млн.сум
                         в физ.исч.                -         32,937 млн.шт
Стеклобутылок в усл. 0,5 л исч.    -           9,409 млн.шт. на сумму  11 397,199  млн.сум
                           в физ.исч.                  -       13,654 млн.шт
Стекла листового в усл.2 мм исч.        -  18 499,56 тыс.м2. на сумму 411 667,476   млн.сум
                            в физ.исч.                    -  10 251,01 тыс.м2  
Остатки готовой продукции на 01.10.2022 года составил:
Стеклобанок  в усл. 0,5 л исч.        -         27,286  млн.шт. на сумму 14 448,904 млн.сум
                        в физ.исч.                  -         6,722 млн.шт
Стеклобутылок в усл. 0,5 л исч.      -        5,208 млн.шт. на сумму   6 162,481  млн.сум 
                          в физ.исч.                  -       8,854 млн.шт 
Стекла листового в усл.2 мм исч.        -    493,7 тыс.м2  на сумму 11 452,447 млн.сум 
                           в физ.исч.                    -     314,994 тыс.м2
   За 9 месяц 2022 год на экспорт отгружено продукции на сумму 5 629,17 тыс.долл.США, из них:
Стеклобанок в физ.исч.  -  4 258,658 млн.шт. на  сумму  687,687 тыс.долл.США 
Стекло листовое в физ.исч. – 1 445,148 тыс.м2, на сумму 4 941,48  тыс.долл.США  
</t>
  </si>
  <si>
    <t xml:space="preserve">                За 9 месяц 2022 год акционерным  обществом "Кварц" произведено продукции  в действующих  ценах  на сумму 409 386,95 млн.сум,   производственная  себестоимость выпущенной продукции составила 250 359,781 млн.сум. На производство 1000 сум товарной продукции затрачено 611,5 сум, общая рентабельность произведенной продукции составила 12,1 %.       
      Чистая выручка от реализации продукции составила  466 295,123 млн.сум, получено прибыли до уплаты  налогов 101 150,41 млн.сум,  после уплаты налогов чистая прибыль составила 82 885,59 млн.сум.  Рентабельность  реализованной   продукции  по  валовой прибыли   составила  38,4 %, а по чистой прибыли рентабельности составила 17,8%.
        Расходы периода составили  114 755,343 млн.сум, в том числе:  
расходы по реализации                             18 465,674  млн.сум  
расходы по управлению                            16 256,485  млн.сум   
прочие операционные расходы                 80 033,184  млн.сум 
  В отчетном периоде сложилось отрицательное сальдо от финансовой деятельности предприятия. Расходы  по финансовой    деятельности  составило  56 606,972  млн.сум. Доходы от финансовой деятельности 91 186,196 млн.сум, доход от курсовой разницы составил 91 137,189 млн. сомов.
</t>
  </si>
  <si>
    <t xml:space="preserve">        По состоянию на 01.10.2022г. 
дебиторская задолженность составила 34 507,449 млн. сум, 
в  том числе:
задолженность   покупателей   и   заказчиков               - 13 202,255  млн.сум
авансы  выданные  поставщикам  и подрядчикам        - 10 991,979 млн.сум  
авансовые платежи по налогам и сборам в бюджет,    -  1 22,062  млн.сум
в гос. целевые  фонды  и  по страхованию                     - 98,635    млн.сум 
прочие  дебиторские    задолженности                           - 8 992,518  млн.сум
Кредиторская задолженность на 01.10. 2022 г. составила  111 155,688 млн.сум,
в том  числе:
задолженность  поставщикам  и  подрядчикам     -         13 136,611 млн.сум
полученные авансы                                                   -         34 695,508 млн.сум  
задолженность по платежам в бюджет                   -          6 142,593  млн.сум
в целевые государственные фонды                         -          1 177,375 млн.сум
задолженность по оплате труда                               -          3 870,924   млн.сум
прочие кредиторские задолженности                      -         52 132,657 млн.сум
Во исполнении ПКМ № 207 от 28.07.2015г. "О внедрении критериев оценки эффективности деятельности акционерных обществ и  других хозяйствующих субъектов     с долей государства" в АО "Кварц" разработано  положение,  в  котором  предусмотрены основные и дополнительные ключевые показатели эффективности.     В результате проведенных расчетов за 9-месяцев 2022год интегральный коэффициент основных  ключевых показателей эффективности составил 457,6, интегральный коэффициент дополнительных  ключевых  показателей  эффективности  составил 92,4 %.
      Согласно  п.27   ПКМ  № 207  эффективность   деятельности   предприятия  по  основным и дополнительным ключевым показателям эффективности  признается высоким.
</t>
  </si>
</sst>
</file>

<file path=xl/styles.xml><?xml version="1.0" encoding="utf-8"?>
<styleSheet xmlns="http://schemas.openxmlformats.org/spreadsheetml/2006/main">
  <numFmts count="29">
    <numFmt numFmtId="164" formatCode="0.0"/>
    <numFmt numFmtId="165" formatCode="#,##0.0"/>
    <numFmt numFmtId="166" formatCode="_ &quot;\&quot;* #,##0_ ;_ &quot;\&quot;* \-#,##0_ ;_ &quot;\&quot;* &quot;-&quot;_ ;_ @_ "/>
    <numFmt numFmtId="167" formatCode="_(&quot;$&quot;* #,##0.00_);_(&quot;$&quot;* \(#,##0.00\);_(&quot;$&quot;* &quot;-&quot;??_);_(@_)"/>
    <numFmt numFmtId="168" formatCode="_(&quot;$&quot;* #,##0_);_(&quot;$&quot;* \(#,##0\);_(&quot;$&quot;* &quot;-&quot;_);_(@_)"/>
    <numFmt numFmtId="169" formatCode="_-* #,##0.00_-;\-* #,##0.00_-;_-* &quot;-&quot;??_-;_-@_-"/>
    <numFmt numFmtId="170" formatCode="_ &quot;\&quot;* #,##0.00_ ;_ &quot;\&quot;* \-#,##0.00_ ;_ &quot;\&quot;* &quot;-&quot;??_ ;_ @_ "/>
    <numFmt numFmtId="171" formatCode="_ &quot;$&quot;* #,##0.00_ ;_ &quot;$&quot;* \-#,##0.00_ ;_ &quot;$&quot;* &quot;-&quot;??_ ;_ @_ "/>
    <numFmt numFmtId="172" formatCode="&quot;\&quot;#,##0.00;[Red]&quot;\&quot;\-#,##0.00"/>
    <numFmt numFmtId="173" formatCode="_ &quot;$&quot;* #,##0_ ;_ &quot;$&quot;* \-#,##0_ ;_ &quot;$&quot;* &quot;-&quot;_ ;_ @_ "/>
    <numFmt numFmtId="174" formatCode="_-&quot;\&quot;* #,##0.00_-;\-&quot;\&quot;* #,##0.00_-;_-&quot;\&quot;* &quot;-&quot;??_-;_-@_-"/>
    <numFmt numFmtId="175" formatCode="\$#,##0.00;\(\$#,##0.00\)"/>
    <numFmt numFmtId="176" formatCode="&quot;\&quot;#,##0;[Red]&quot;\&quot;\-#,##0"/>
    <numFmt numFmtId="177" formatCode="_ * #,##0_ ;_ * \-#,##0_ ;_ * &quot;-&quot;_ ;_ @_ "/>
    <numFmt numFmtId="178" formatCode="_ * #,##0.00_ ;_ * \-#,##0.00_ ;_ * &quot;-&quot;??_ ;_ @_ "/>
    <numFmt numFmtId="179" formatCode="#,##0.0;[Red]\-#,##0.0"/>
    <numFmt numFmtId="180" formatCode="_-* #,##0.00[$€-1]_-;\-* #,##0.00[$€-1]_-;_-* &quot;-&quot;??[$€-1]_-"/>
    <numFmt numFmtId="181" formatCode="_(* #,##0_);_(* \(#,##0\);_(* &quot;-&quot;_);_(@_)"/>
    <numFmt numFmtId="182" formatCode="_(* #,##0.00_);_(* \(#,##0.00\);_(* &quot;-&quot;??_);_(@_)"/>
    <numFmt numFmtId="183" formatCode="_-* #,##0.00_р_._-;\-* #,##0.00_р_._-;_-* &quot;-&quot;??_р_.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_ ;[Red]\-#,##0.0\ "/>
    <numFmt numFmtId="191" formatCode="#,##0.000_ ;[Red]\-#,##0.000\ "/>
    <numFmt numFmtId="192" formatCode="#,##0.000"/>
  </numFmts>
  <fonts count="104">
    <font>
      <sz val="10"/>
      <name val="Arial Cyr"/>
      <charset val="204"/>
    </font>
    <font>
      <sz val="10"/>
      <name val="Arial Cyr"/>
      <charset val="204"/>
    </font>
    <font>
      <sz val="10"/>
      <name val="Times New Roman"/>
      <family val="1"/>
      <charset val="204"/>
    </font>
    <font>
      <sz val="11"/>
      <name val="Times New Roman"/>
      <family val="1"/>
      <charset val="204"/>
    </font>
    <font>
      <sz val="11"/>
      <name val="Arial Cyr"/>
      <charset val="204"/>
    </font>
    <font>
      <i/>
      <sz val="10"/>
      <name val="Times New Roman"/>
      <family val="1"/>
      <charset val="204"/>
    </font>
    <font>
      <i/>
      <sz val="10"/>
      <name val="Arial Cyr"/>
      <charset val="204"/>
    </font>
    <font>
      <sz val="8"/>
      <name val="Times New Roman"/>
      <family val="1"/>
      <charset val="204"/>
    </font>
    <font>
      <i/>
      <sz val="12"/>
      <name val="Arial Cyr"/>
      <charset val="204"/>
    </font>
    <font>
      <i/>
      <sz val="14"/>
      <name val="Arial Cyr"/>
      <charset val="204"/>
    </font>
    <font>
      <i/>
      <sz val="11"/>
      <name val="Arial Cyr"/>
      <charset val="204"/>
    </font>
    <font>
      <sz val="16"/>
      <name val="Times New Roman"/>
      <family val="1"/>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i/>
      <sz val="13"/>
      <name val="Arial Cyr"/>
      <charset val="204"/>
    </font>
    <font>
      <i/>
      <sz val="13"/>
      <name val="Arial Cyr"/>
      <charset val="186"/>
    </font>
    <font>
      <i/>
      <sz val="13"/>
      <name val="Times New Roman"/>
      <family val="1"/>
      <charset val="204"/>
    </font>
    <font>
      <b/>
      <i/>
      <sz val="13"/>
      <name val="Times New Roman"/>
      <family val="1"/>
      <charset val="204"/>
    </font>
    <font>
      <sz val="9"/>
      <name val="Arial Cyr"/>
      <charset val="204"/>
    </font>
    <font>
      <sz val="12"/>
      <name val="Arial Cyr"/>
      <charset val="204"/>
    </font>
    <font>
      <sz val="12"/>
      <name val="Bodoni MT Black"/>
      <family val="1"/>
    </font>
    <font>
      <sz val="10"/>
      <name val="Bodoni MT Black"/>
      <family val="1"/>
    </font>
    <font>
      <b/>
      <sz val="10"/>
      <name val="Arial Cyr"/>
      <family val="2"/>
      <charset val="204"/>
    </font>
    <font>
      <u/>
      <sz val="10"/>
      <name val="Arial Cyr"/>
      <family val="2"/>
      <charset val="204"/>
    </font>
    <font>
      <b/>
      <sz val="12"/>
      <name val="Arial Cyr"/>
      <family val="2"/>
      <charset val="204"/>
    </font>
    <font>
      <sz val="10"/>
      <name val="Arial Narrow"/>
      <family val="2"/>
      <charset val="204"/>
    </font>
    <font>
      <sz val="8"/>
      <name val="Arial Narrow"/>
      <family val="2"/>
      <charset val="204"/>
    </font>
    <font>
      <b/>
      <sz val="10"/>
      <name val="Arial Cyr"/>
      <charset val="204"/>
    </font>
    <font>
      <b/>
      <sz val="8"/>
      <name val="Arial Narrow"/>
      <family val="2"/>
      <charset val="204"/>
    </font>
    <font>
      <sz val="8"/>
      <name val="Arial Cyr"/>
      <charset val="204"/>
    </font>
    <font>
      <sz val="11"/>
      <name val="Arial Narrow"/>
      <family val="2"/>
      <charset val="204"/>
    </font>
    <font>
      <sz val="14"/>
      <name val="Times New Roman"/>
      <family val="1"/>
      <charset val="204"/>
    </font>
    <font>
      <sz val="12"/>
      <name val="Arial Cyr"/>
      <family val="2"/>
      <charset val="204"/>
    </font>
    <font>
      <sz val="12"/>
      <name val="Arial Cyr"/>
      <charset val="186"/>
    </font>
    <font>
      <i/>
      <sz val="12"/>
      <name val="Arial Cyr"/>
      <charset val="186"/>
    </font>
    <font>
      <sz val="10"/>
      <color rgb="FFFF0000"/>
      <name val="Arial Cyr"/>
      <charset val="204"/>
    </font>
    <font>
      <b/>
      <sz val="12"/>
      <name val="Times New Roman"/>
      <family val="1"/>
      <charset val="204"/>
    </font>
    <font>
      <b/>
      <sz val="14"/>
      <name val="Times New Roman"/>
      <family val="1"/>
      <charset val="204"/>
    </font>
    <font>
      <b/>
      <sz val="12"/>
      <color indexed="8"/>
      <name val="Times New Roman"/>
      <family val="1"/>
      <charset val="204"/>
    </font>
    <font>
      <b/>
      <i/>
      <sz val="12"/>
      <name val="Times New Roman"/>
      <family val="1"/>
      <charset val="204"/>
    </font>
    <font>
      <i/>
      <sz val="12"/>
      <name val="Times New Roman"/>
      <family val="1"/>
      <charset val="204"/>
    </font>
    <font>
      <sz val="8"/>
      <name val="Arial"/>
      <family val="2"/>
    </font>
    <font>
      <sz val="8"/>
      <name val="Arial"/>
    </font>
    <font>
      <b/>
      <sz val="9"/>
      <color indexed="81"/>
      <name val="Tahoma"/>
      <family val="2"/>
      <charset val="204"/>
    </font>
    <font>
      <sz val="9"/>
      <color indexed="81"/>
      <name val="Tahoma"/>
      <family val="2"/>
      <charset val="204"/>
    </font>
  </fonts>
  <fills count="6">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310">
    <xf numFmtId="0" fontId="0" fillId="0" borderId="0"/>
    <xf numFmtId="0" fontId="12" fillId="0" borderId="0"/>
    <xf numFmtId="0" fontId="13" fillId="0" borderId="0"/>
    <xf numFmtId="0" fontId="14" fillId="0" borderId="0"/>
    <xf numFmtId="0" fontId="12" fillId="0" borderId="0"/>
    <xf numFmtId="0" fontId="15" fillId="0" borderId="0" applyFont="0" applyFill="0" applyBorder="0" applyAlignment="0" applyProtection="0"/>
    <xf numFmtId="0" fontId="16" fillId="0" borderId="0" applyFont="0" applyFill="0" applyBorder="0" applyAlignment="0" applyProtection="0"/>
    <xf numFmtId="0" fontId="17" fillId="0" borderId="0"/>
    <xf numFmtId="0" fontId="12"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2" fillId="0" borderId="0"/>
    <xf numFmtId="0" fontId="17" fillId="0" borderId="0"/>
    <xf numFmtId="0" fontId="19" fillId="0" borderId="0" applyFont="0" applyFill="0" applyBorder="0" applyAlignment="0" applyProtection="0"/>
    <xf numFmtId="0" fontId="12" fillId="0" borderId="0"/>
    <xf numFmtId="0" fontId="19" fillId="0" borderId="0" applyFont="0" applyFill="0" applyBorder="0" applyAlignment="0" applyProtection="0"/>
    <xf numFmtId="0" fontId="17" fillId="0" borderId="0"/>
    <xf numFmtId="0" fontId="17"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0" fontId="12" fillId="0" borderId="0"/>
    <xf numFmtId="0" fontId="20"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3" fillId="0" borderId="0"/>
    <xf numFmtId="0" fontId="24"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69"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6"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7" fillId="0" borderId="0" applyFont="0" applyFill="0" applyBorder="0" applyAlignment="0" applyProtection="0"/>
    <xf numFmtId="0" fontId="28" fillId="0" borderId="0" applyFont="0" applyFill="0" applyBorder="0" applyAlignment="0" applyProtection="0"/>
    <xf numFmtId="0" fontId="29"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3" fillId="0" borderId="0" applyFont="0" applyFill="0" applyBorder="0" applyAlignment="0" applyProtection="0"/>
    <xf numFmtId="171"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68" fontId="32" fillId="0" borderId="0" applyFont="0" applyFill="0" applyBorder="0" applyAlignment="0" applyProtection="0"/>
    <xf numFmtId="168"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74"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5" fontId="33" fillId="0" borderId="0" applyFont="0" applyFill="0" applyBorder="0" applyAlignment="0" applyProtection="0"/>
    <xf numFmtId="175"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8" fillId="0" borderId="0" applyFont="0" applyFill="0" applyBorder="0" applyAlignment="0" applyProtection="0"/>
    <xf numFmtId="171" fontId="39" fillId="0" borderId="0" applyFont="0" applyFill="0" applyBorder="0" applyAlignment="0" applyProtection="0"/>
    <xf numFmtId="167" fontId="32" fillId="0" borderId="0" applyFont="0" applyFill="0" applyBorder="0" applyAlignment="0" applyProtection="0"/>
    <xf numFmtId="167"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42" fillId="0" borderId="0"/>
    <xf numFmtId="0" fontId="30" fillId="0" borderId="0" applyFont="0" applyFill="0" applyBorder="0" applyAlignment="0" applyProtection="0"/>
    <xf numFmtId="177" fontId="43" fillId="0" borderId="0" applyFont="0" applyFill="0" applyBorder="0" applyAlignment="0" applyProtection="0"/>
    <xf numFmtId="0" fontId="31" fillId="0" borderId="0" applyFont="0" applyFill="0" applyBorder="0" applyAlignment="0" applyProtection="0"/>
    <xf numFmtId="178" fontId="43" fillId="0" borderId="0" applyFont="0" applyFill="0" applyBorder="0" applyAlignment="0" applyProtection="0"/>
    <xf numFmtId="38" fontId="22" fillId="2" borderId="3">
      <protection locked="0"/>
    </xf>
    <xf numFmtId="38" fontId="22" fillId="0" borderId="3"/>
    <xf numFmtId="38" fontId="44" fillId="0" borderId="3"/>
    <xf numFmtId="179" fontId="22" fillId="0" borderId="3"/>
    <xf numFmtId="0" fontId="44" fillId="0" borderId="3" applyNumberFormat="0">
      <alignment horizontal="center"/>
    </xf>
    <xf numFmtId="38" fontId="44" fillId="3" borderId="3" applyNumberFormat="0" applyFont="0" applyBorder="0" applyAlignment="0">
      <alignment horizontal="center"/>
    </xf>
    <xf numFmtId="0" fontId="45" fillId="0" borderId="3" applyNumberFormat="0"/>
    <xf numFmtId="0" fontId="44" fillId="0" borderId="3" applyNumberFormat="0"/>
    <xf numFmtId="0" fontId="45" fillId="0" borderId="3" applyNumberFormat="0">
      <alignment horizontal="right"/>
    </xf>
    <xf numFmtId="0" fontId="19" fillId="0" borderId="0" applyFont="0" applyFill="0" applyBorder="0" applyAlignment="0" applyProtection="0"/>
    <xf numFmtId="0" fontId="46" fillId="0" borderId="0"/>
    <xf numFmtId="0" fontId="31" fillId="0" borderId="0"/>
    <xf numFmtId="0" fontId="43" fillId="0" borderId="0"/>
    <xf numFmtId="0" fontId="47" fillId="0" borderId="0"/>
    <xf numFmtId="180" fontId="48" fillId="0" borderId="0" applyFont="0" applyFill="0" applyBorder="0" applyAlignment="0" applyProtection="0"/>
    <xf numFmtId="0" fontId="49" fillId="0" borderId="10" applyNumberFormat="0" applyAlignment="0" applyProtection="0">
      <alignment horizontal="left" vertical="center"/>
    </xf>
    <xf numFmtId="0" fontId="49" fillId="0" borderId="9">
      <alignment horizontal="left" vertical="center"/>
    </xf>
    <xf numFmtId="0" fontId="24" fillId="0" borderId="0"/>
    <xf numFmtId="0" fontId="1" fillId="0" borderId="0"/>
    <xf numFmtId="0" fontId="50" fillId="0" borderId="0" applyFont="0" applyFill="0" applyBorder="0" applyAlignment="0" applyProtection="0"/>
    <xf numFmtId="0" fontId="50" fillId="0" borderId="0" applyFont="0" applyFill="0" applyBorder="0" applyAlignment="0" applyProtection="0"/>
    <xf numFmtId="9" fontId="51" fillId="0" borderId="0" applyFont="0" applyFill="0" applyBorder="0" applyAlignment="0" applyProtection="0"/>
    <xf numFmtId="177" fontId="27" fillId="0" borderId="0" applyFont="0" applyFill="0" applyBorder="0" applyAlignment="0" applyProtection="0"/>
    <xf numFmtId="178" fontId="27" fillId="0" borderId="0" applyFont="0" applyFill="0" applyBorder="0" applyAlignment="0" applyProtection="0"/>
    <xf numFmtId="0" fontId="50"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77" fontId="53" fillId="0" borderId="0" applyFont="0" applyFill="0" applyBorder="0" applyAlignment="0" applyProtection="0"/>
    <xf numFmtId="178" fontId="51" fillId="0" borderId="0" applyFont="0" applyFill="0" applyBorder="0" applyAlignment="0" applyProtection="0"/>
    <xf numFmtId="166" fontId="53" fillId="0" borderId="0" applyFont="0" applyFill="0" applyBorder="0" applyAlignment="0" applyProtection="0"/>
    <xf numFmtId="170" fontId="51" fillId="0" borderId="0" applyFont="0" applyFill="0" applyBorder="0" applyAlignment="0" applyProtection="0"/>
    <xf numFmtId="0" fontId="54" fillId="0" borderId="0"/>
    <xf numFmtId="40" fontId="42" fillId="0" borderId="0" applyFont="0" applyFill="0" applyBorder="0" applyAlignment="0" applyProtection="0"/>
    <xf numFmtId="38" fontId="42"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6" fillId="0" borderId="0"/>
    <xf numFmtId="0" fontId="51" fillId="0" borderId="0"/>
    <xf numFmtId="0" fontId="56" fillId="0" borderId="0"/>
    <xf numFmtId="0" fontId="12" fillId="0" borderId="0"/>
    <xf numFmtId="0" fontId="12" fillId="0" borderId="0"/>
    <xf numFmtId="0" fontId="12" fillId="0" borderId="0"/>
    <xf numFmtId="0" fontId="56" fillId="0" borderId="0"/>
    <xf numFmtId="0" fontId="56" fillId="0" borderId="0"/>
    <xf numFmtId="0" fontId="57" fillId="0" borderId="0">
      <alignment horizontal="left"/>
    </xf>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1" fillId="0" borderId="0" applyFont="0" applyFill="0" applyBorder="0" applyAlignment="0" applyProtection="0"/>
    <xf numFmtId="0" fontId="59" fillId="0" borderId="0"/>
    <xf numFmtId="181" fontId="60" fillId="0" borderId="0" applyFont="0" applyFill="0" applyBorder="0" applyAlignment="0" applyProtection="0"/>
    <xf numFmtId="182" fontId="60" fillId="0" borderId="0" applyFont="0" applyFill="0" applyBorder="0" applyAlignment="0" applyProtection="0"/>
    <xf numFmtId="183" fontId="58" fillId="0" borderId="0" applyFont="0" applyFill="0" applyBorder="0" applyAlignment="0" applyProtection="0"/>
    <xf numFmtId="182" fontId="22" fillId="0" borderId="0" applyFont="0" applyFill="0" applyBorder="0" applyAlignment="0" applyProtection="0"/>
    <xf numFmtId="183" fontId="1"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52" fillId="0" borderId="0" applyFont="0" applyFill="0" applyBorder="0" applyAlignment="0" applyProtection="0"/>
    <xf numFmtId="0" fontId="19"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50" fillId="0" borderId="0" applyFont="0" applyFill="0" applyBorder="0" applyAlignment="0" applyProtection="0"/>
    <xf numFmtId="0" fontId="65" fillId="0" borderId="0"/>
    <xf numFmtId="0" fontId="64" fillId="0" borderId="0" applyFont="0" applyFill="0" applyBorder="0" applyAlignment="0" applyProtection="0"/>
    <xf numFmtId="0" fontId="64" fillId="0" borderId="0" applyFont="0" applyFill="0" applyBorder="0" applyAlignment="0" applyProtection="0"/>
    <xf numFmtId="0" fontId="19" fillId="0" borderId="0" applyFont="0" applyFill="0" applyBorder="0" applyAlignment="0" applyProtection="0"/>
    <xf numFmtId="184" fontId="66" fillId="0" borderId="0" applyFont="0" applyFill="0" applyBorder="0" applyAlignment="0" applyProtection="0"/>
    <xf numFmtId="0" fontId="50" fillId="0" borderId="0" applyFont="0" applyFill="0" applyBorder="0" applyAlignment="0" applyProtection="0"/>
    <xf numFmtId="0" fontId="19"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85" fontId="56" fillId="0" borderId="0" applyFont="0" applyFill="0" applyBorder="0" applyAlignment="0" applyProtection="0"/>
    <xf numFmtId="186" fontId="56" fillId="0" borderId="0" applyFont="0" applyFill="0" applyBorder="0" applyAlignment="0" applyProtection="0"/>
    <xf numFmtId="0" fontId="50" fillId="0" borderId="0" applyFont="0" applyFill="0" applyBorder="0" applyAlignment="0" applyProtection="0"/>
    <xf numFmtId="166" fontId="50" fillId="0" borderId="0" applyFont="0" applyFill="0" applyBorder="0" applyAlignment="0" applyProtection="0"/>
    <xf numFmtId="170" fontId="50" fillId="0" borderId="0" applyFont="0" applyFill="0" applyBorder="0" applyAlignment="0" applyProtection="0"/>
    <xf numFmtId="0" fontId="67" fillId="0" borderId="0"/>
    <xf numFmtId="0" fontId="68" fillId="0" borderId="0"/>
    <xf numFmtId="0" fontId="19" fillId="0" borderId="0" applyFont="0" applyFill="0" applyBorder="0" applyAlignment="0" applyProtection="0"/>
    <xf numFmtId="0" fontId="69" fillId="0" borderId="0"/>
    <xf numFmtId="0" fontId="56" fillId="0" borderId="0"/>
    <xf numFmtId="0" fontId="50" fillId="0" borderId="0"/>
    <xf numFmtId="0" fontId="13" fillId="0" borderId="0"/>
    <xf numFmtId="0" fontId="56" fillId="0" borderId="0"/>
    <xf numFmtId="0" fontId="60" fillId="0" borderId="0"/>
    <xf numFmtId="0" fontId="56" fillId="0" borderId="0" applyNumberFormat="0" applyProtection="0"/>
    <xf numFmtId="0" fontId="56" fillId="0" borderId="0" applyNumberFormat="0" applyProtection="0"/>
    <xf numFmtId="0" fontId="56" fillId="0" borderId="0"/>
    <xf numFmtId="0" fontId="70" fillId="0" borderId="0"/>
    <xf numFmtId="0" fontId="56" fillId="0" borderId="0"/>
    <xf numFmtId="0" fontId="71" fillId="0" borderId="0"/>
    <xf numFmtId="0" fontId="71" fillId="0" borderId="0"/>
    <xf numFmtId="0" fontId="56" fillId="0" borderId="0"/>
    <xf numFmtId="0" fontId="71" fillId="0" borderId="0"/>
    <xf numFmtId="0" fontId="71" fillId="0" borderId="0"/>
    <xf numFmtId="0" fontId="71" fillId="0" borderId="0"/>
    <xf numFmtId="0" fontId="72" fillId="0" borderId="0" applyAlignment="0"/>
    <xf numFmtId="0" fontId="71" fillId="0" borderId="0"/>
    <xf numFmtId="0" fontId="70" fillId="0" borderId="0"/>
    <xf numFmtId="0" fontId="56" fillId="0" borderId="0"/>
    <xf numFmtId="0" fontId="56" fillId="0" borderId="0"/>
    <xf numFmtId="187" fontId="56" fillId="0" borderId="0" applyFont="0" applyFill="0" applyBorder="0" applyAlignment="0" applyProtection="0"/>
    <xf numFmtId="188" fontId="56" fillId="0" borderId="0" applyFont="0" applyFill="0" applyBorder="0" applyAlignment="0" applyProtection="0"/>
    <xf numFmtId="0" fontId="100" fillId="0" borderId="0"/>
  </cellStyleXfs>
  <cellXfs count="234">
    <xf numFmtId="0" fontId="0" fillId="0" borderId="0" xfId="0"/>
    <xf numFmtId="0" fontId="2" fillId="0" borderId="0" xfId="0" applyFont="1"/>
    <xf numFmtId="0" fontId="3" fillId="0" borderId="0" xfId="0" applyFont="1"/>
    <xf numFmtId="0" fontId="4" fillId="0" borderId="0" xfId="0" applyFont="1"/>
    <xf numFmtId="164" fontId="3" fillId="0" borderId="1" xfId="0" applyNumberFormat="1" applyFont="1" applyBorder="1" applyAlignment="1">
      <alignment horizontal="center"/>
    </xf>
    <xf numFmtId="165" fontId="3" fillId="0" borderId="3" xfId="0" applyNumberFormat="1" applyFont="1" applyFill="1" applyBorder="1" applyAlignment="1">
      <alignment horizontal="center"/>
    </xf>
    <xf numFmtId="0" fontId="2" fillId="0" borderId="5" xfId="0" applyFont="1" applyBorder="1" applyAlignment="1">
      <alignment horizontal="center"/>
    </xf>
    <xf numFmtId="0" fontId="5" fillId="0" borderId="1" xfId="0" applyFont="1" applyBorder="1" applyAlignment="1">
      <alignment wrapText="1"/>
    </xf>
    <xf numFmtId="0" fontId="2" fillId="0" borderId="3" xfId="0" applyFont="1" applyBorder="1" applyAlignment="1">
      <alignment horizontal="center"/>
    </xf>
    <xf numFmtId="164" fontId="3" fillId="0" borderId="3" xfId="0" applyNumberFormat="1" applyFont="1" applyBorder="1" applyAlignment="1">
      <alignment horizontal="center"/>
    </xf>
    <xf numFmtId="3" fontId="3" fillId="0" borderId="1" xfId="0" applyNumberFormat="1" applyFont="1" applyFill="1" applyBorder="1" applyAlignment="1">
      <alignment horizontal="left" indent="1"/>
    </xf>
    <xf numFmtId="3" fontId="3" fillId="0" borderId="1" xfId="0" applyNumberFormat="1" applyFont="1" applyFill="1" applyBorder="1"/>
    <xf numFmtId="3" fontId="3" fillId="0" borderId="1" xfId="0" applyNumberFormat="1" applyFont="1" applyFill="1" applyBorder="1" applyAlignment="1">
      <alignment horizontal="center"/>
    </xf>
    <xf numFmtId="0" fontId="3" fillId="0" borderId="1" xfId="0" applyFont="1" applyBorder="1"/>
    <xf numFmtId="0" fontId="6" fillId="0" borderId="1" xfId="0" applyFont="1" applyBorder="1"/>
    <xf numFmtId="0" fontId="2" fillId="0" borderId="1" xfId="0" applyFont="1" applyBorder="1" applyAlignment="1">
      <alignment horizontal="center"/>
    </xf>
    <xf numFmtId="164" fontId="3" fillId="0" borderId="3" xfId="0" applyNumberFormat="1" applyFont="1" applyFill="1" applyBorder="1" applyAlignment="1">
      <alignment horizontal="center"/>
    </xf>
    <xf numFmtId="0" fontId="3" fillId="0" borderId="3" xfId="0" applyFont="1" applyFill="1" applyBorder="1" applyAlignment="1">
      <alignment horizontal="center"/>
    </xf>
    <xf numFmtId="0" fontId="3" fillId="0" borderId="3" xfId="0" applyFont="1" applyBorder="1" applyAlignment="1">
      <alignment horizontal="center"/>
    </xf>
    <xf numFmtId="0" fontId="6" fillId="0" borderId="3" xfId="0" applyFont="1" applyBorder="1" applyAlignment="1">
      <alignment horizontal="left"/>
    </xf>
    <xf numFmtId="165" fontId="2" fillId="0" borderId="1" xfId="0" applyNumberFormat="1" applyFont="1" applyFill="1" applyBorder="1"/>
    <xf numFmtId="0" fontId="2" fillId="0" borderId="1" xfId="0" applyFont="1" applyBorder="1" applyAlignment="1">
      <alignment horizontal="center" vertical="center"/>
    </xf>
    <xf numFmtId="3" fontId="3" fillId="0" borderId="1" xfId="0" applyNumberFormat="1" applyFont="1" applyBorder="1" applyAlignment="1">
      <alignment horizontal="center"/>
    </xf>
    <xf numFmtId="0" fontId="2" fillId="0" borderId="6" xfId="0" applyFont="1" applyBorder="1"/>
    <xf numFmtId="0" fontId="2" fillId="0" borderId="3" xfId="0" applyFont="1" applyBorder="1"/>
    <xf numFmtId="0" fontId="6" fillId="0" borderId="3" xfId="0" applyFont="1" applyBorder="1"/>
    <xf numFmtId="0" fontId="2" fillId="0" borderId="7" xfId="0" applyFont="1" applyBorder="1"/>
    <xf numFmtId="0" fontId="2" fillId="0" borderId="8" xfId="0" applyFont="1" applyBorder="1"/>
    <xf numFmtId="0" fontId="6" fillId="0" borderId="8" xfId="0" applyFont="1" applyBorder="1"/>
    <xf numFmtId="0" fontId="2" fillId="0" borderId="8" xfId="0" applyFont="1" applyBorder="1" applyAlignment="1">
      <alignment horizontal="center"/>
    </xf>
    <xf numFmtId="0" fontId="3" fillId="0" borderId="3" xfId="0" applyFont="1" applyBorder="1"/>
    <xf numFmtId="0" fontId="5" fillId="0" borderId="3" xfId="0" applyFont="1" applyBorder="1" applyAlignment="1">
      <alignment horizontal="left" wrapText="1"/>
    </xf>
    <xf numFmtId="0" fontId="2" fillId="0" borderId="1" xfId="0" applyFont="1" applyBorder="1"/>
    <xf numFmtId="3" fontId="2" fillId="0" borderId="8" xfId="0" applyNumberFormat="1" applyFont="1" applyBorder="1"/>
    <xf numFmtId="0" fontId="6" fillId="0" borderId="1" xfId="0" applyFont="1" applyFill="1" applyBorder="1"/>
    <xf numFmtId="0" fontId="2" fillId="0" borderId="5" xfId="0" applyFont="1" applyBorder="1"/>
    <xf numFmtId="0" fontId="6" fillId="0" borderId="5" xfId="0" applyFont="1" applyFill="1" applyBorder="1"/>
    <xf numFmtId="0" fontId="2" fillId="0" borderId="2" xfId="0" applyFont="1" applyBorder="1" applyAlignment="1"/>
    <xf numFmtId="0" fontId="0" fillId="0" borderId="1" xfId="0" applyBorder="1" applyAlignment="1">
      <alignment horizontal="center"/>
    </xf>
    <xf numFmtId="0" fontId="5" fillId="0" borderId="5" xfId="0" applyFont="1" applyBorder="1"/>
    <xf numFmtId="0" fontId="8" fillId="0" borderId="0" xfId="0" applyFont="1" applyBorder="1"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0" fillId="0" borderId="0" xfId="0" applyFill="1"/>
    <xf numFmtId="0" fontId="0" fillId="0" borderId="0" xfId="0" applyAlignment="1"/>
    <xf numFmtId="0" fontId="1" fillId="0" borderId="0" xfId="0" applyFont="1"/>
    <xf numFmtId="164" fontId="1" fillId="0" borderId="3" xfId="0" applyNumberFormat="1" applyFont="1" applyBorder="1" applyAlignment="1">
      <alignment horizontal="center"/>
    </xf>
    <xf numFmtId="165" fontId="1" fillId="0" borderId="3" xfId="0" applyNumberFormat="1" applyFont="1" applyBorder="1" applyAlignment="1">
      <alignment horizontal="center"/>
    </xf>
    <xf numFmtId="0" fontId="77" fillId="0" borderId="3" xfId="0" applyFont="1" applyBorder="1" applyAlignment="1">
      <alignment horizontal="center" vertical="center"/>
    </xf>
    <xf numFmtId="0" fontId="77" fillId="0" borderId="3" xfId="0" applyFont="1" applyBorder="1" applyAlignment="1">
      <alignment vertical="center"/>
    </xf>
    <xf numFmtId="0" fontId="1" fillId="0" borderId="1" xfId="0" applyFont="1" applyBorder="1" applyAlignment="1">
      <alignment horizontal="center" vertical="center"/>
    </xf>
    <xf numFmtId="164" fontId="1" fillId="0" borderId="5" xfId="0" applyNumberFormat="1" applyFont="1" applyBorder="1" applyAlignment="1">
      <alignment horizontal="center"/>
    </xf>
    <xf numFmtId="0" fontId="77" fillId="0" borderId="1" xfId="0" applyFont="1" applyBorder="1" applyAlignment="1">
      <alignment horizontal="center" vertical="center"/>
    </xf>
    <xf numFmtId="0" fontId="1" fillId="0" borderId="8" xfId="0" applyFont="1" applyBorder="1" applyAlignment="1">
      <alignment horizontal="center" vertical="center"/>
    </xf>
    <xf numFmtId="0" fontId="78" fillId="0" borderId="5" xfId="0" applyFont="1" applyBorder="1" applyAlignment="1">
      <alignment horizontal="center"/>
    </xf>
    <xf numFmtId="165" fontId="1" fillId="0" borderId="5" xfId="0" applyNumberFormat="1" applyFont="1" applyBorder="1" applyAlignment="1">
      <alignment horizontal="center"/>
    </xf>
    <xf numFmtId="0" fontId="78" fillId="0" borderId="11" xfId="0" applyFont="1" applyBorder="1" applyAlignment="1">
      <alignment horizontal="center"/>
    </xf>
    <xf numFmtId="0" fontId="78" fillId="0" borderId="12" xfId="0" applyFont="1" applyBorder="1" applyAlignment="1">
      <alignment horizontal="center"/>
    </xf>
    <xf numFmtId="0" fontId="77" fillId="0" borderId="3" xfId="0" applyFont="1" applyBorder="1" applyAlignment="1">
      <alignment horizontal="center"/>
    </xf>
    <xf numFmtId="0" fontId="77" fillId="0" borderId="8" xfId="0" applyFont="1" applyBorder="1" applyAlignment="1">
      <alignment horizontal="center"/>
    </xf>
    <xf numFmtId="0" fontId="1" fillId="0" borderId="5" xfId="0" applyFont="1" applyBorder="1" applyAlignment="1">
      <alignment horizontal="center" vertical="center"/>
    </xf>
    <xf numFmtId="0" fontId="77" fillId="0" borderId="3" xfId="0" applyFont="1" applyFill="1" applyBorder="1" applyAlignment="1">
      <alignment horizontal="center" vertical="center"/>
    </xf>
    <xf numFmtId="0" fontId="1" fillId="0" borderId="3" xfId="0" applyFont="1" applyBorder="1" applyAlignment="1">
      <alignment horizontal="center" vertical="center"/>
    </xf>
    <xf numFmtId="0" fontId="77" fillId="0" borderId="5" xfId="0" applyFont="1" applyBorder="1" applyAlignment="1">
      <alignment horizontal="center" vertical="center" wrapText="1"/>
    </xf>
    <xf numFmtId="0" fontId="1" fillId="0" borderId="8" xfId="0" applyFont="1" applyBorder="1"/>
    <xf numFmtId="0" fontId="1" fillId="0" borderId="5" xfId="0" applyFont="1" applyBorder="1"/>
    <xf numFmtId="2" fontId="0" fillId="0" borderId="0" xfId="0" applyNumberFormat="1" applyFill="1"/>
    <xf numFmtId="0" fontId="80" fillId="0" borderId="0" xfId="0" applyFont="1" applyFill="1" applyBorder="1" applyAlignment="1">
      <alignment horizontal="left"/>
    </xf>
    <xf numFmtId="0" fontId="80" fillId="0" borderId="0" xfId="0" applyFont="1" applyFill="1" applyAlignment="1">
      <alignment horizontal="left"/>
    </xf>
    <xf numFmtId="2" fontId="0" fillId="0" borderId="3" xfId="0" applyNumberFormat="1" applyFill="1" applyBorder="1"/>
    <xf numFmtId="0" fontId="0" fillId="0" borderId="3" xfId="0" applyFill="1" applyBorder="1"/>
    <xf numFmtId="190" fontId="0" fillId="0" borderId="3" xfId="0" applyNumberFormat="1" applyFill="1" applyBorder="1" applyAlignment="1">
      <alignment horizontal="center"/>
    </xf>
    <xf numFmtId="191" fontId="0" fillId="4" borderId="3" xfId="0" applyNumberFormat="1" applyFill="1" applyBorder="1" applyAlignment="1">
      <alignment horizontal="right"/>
    </xf>
    <xf numFmtId="0" fontId="0" fillId="0" borderId="3" xfId="0" applyFill="1" applyBorder="1" applyAlignment="1">
      <alignment horizontal="left" indent="1"/>
    </xf>
    <xf numFmtId="0" fontId="0" fillId="0" borderId="3" xfId="0" applyFill="1" applyBorder="1" applyAlignment="1">
      <alignment horizontal="left" wrapText="1" indent="1"/>
    </xf>
    <xf numFmtId="191" fontId="0" fillId="0" borderId="3" xfId="0" applyNumberFormat="1" applyFill="1" applyBorder="1" applyAlignment="1">
      <alignment horizontal="center"/>
    </xf>
    <xf numFmtId="190" fontId="0" fillId="0" borderId="0" xfId="0" applyNumberFormat="1" applyFill="1"/>
    <xf numFmtId="0" fontId="0" fillId="0" borderId="3" xfId="0" applyFont="1" applyFill="1" applyBorder="1" applyAlignment="1">
      <alignment horizontal="left" wrapText="1" indent="1"/>
    </xf>
    <xf numFmtId="164" fontId="0" fillId="0" borderId="3" xfId="0" applyNumberFormat="1" applyFill="1" applyBorder="1" applyAlignment="1">
      <alignment horizontal="center"/>
    </xf>
    <xf numFmtId="191" fontId="0" fillId="4" borderId="3" xfId="0" applyNumberFormat="1" applyFill="1" applyBorder="1" applyAlignment="1">
      <alignment horizontal="center"/>
    </xf>
    <xf numFmtId="190" fontId="0" fillId="0" borderId="1" xfId="0" applyNumberFormat="1" applyFill="1" applyBorder="1" applyAlignment="1">
      <alignment horizontal="center"/>
    </xf>
    <xf numFmtId="0" fontId="0" fillId="0" borderId="1" xfId="0" applyFill="1" applyBorder="1" applyAlignment="1">
      <alignment horizontal="left" indent="1"/>
    </xf>
    <xf numFmtId="2" fontId="81" fillId="0" borderId="3" xfId="0" applyNumberFormat="1" applyFont="1" applyFill="1" applyBorder="1" applyAlignment="1">
      <alignment horizontal="center" vertical="center" wrapText="1"/>
    </xf>
    <xf numFmtId="0" fontId="81" fillId="0" borderId="0" xfId="0" applyFont="1" applyFill="1" applyBorder="1" applyAlignment="1">
      <alignment horizontal="center"/>
    </xf>
    <xf numFmtId="0" fontId="82" fillId="0" borderId="0" xfId="0" applyFont="1" applyFill="1"/>
    <xf numFmtId="0" fontId="81" fillId="0" borderId="14" xfId="0" applyFont="1" applyFill="1" applyBorder="1" applyAlignment="1">
      <alignment horizontal="center"/>
    </xf>
    <xf numFmtId="0" fontId="84" fillId="0" borderId="0" xfId="0" applyFont="1" applyAlignment="1">
      <alignment vertical="center"/>
    </xf>
    <xf numFmtId="165" fontId="0" fillId="0" borderId="0" xfId="0" applyNumberFormat="1" applyBorder="1" applyAlignment="1">
      <alignment horizontal="left" vertical="center"/>
    </xf>
    <xf numFmtId="165" fontId="0" fillId="0" borderId="0" xfId="0" applyNumberFormat="1" applyFill="1" applyBorder="1" applyAlignment="1">
      <alignment horizontal="left" vertical="center"/>
    </xf>
    <xf numFmtId="0" fontId="85" fillId="0" borderId="0" xfId="0" applyFont="1" applyFill="1" applyAlignment="1">
      <alignment vertical="center"/>
    </xf>
    <xf numFmtId="0" fontId="85" fillId="0" borderId="0" xfId="0" applyFont="1" applyAlignment="1">
      <alignment vertical="center"/>
    </xf>
    <xf numFmtId="3" fontId="85" fillId="0" borderId="0" xfId="0" applyNumberFormat="1" applyFont="1" applyFill="1" applyBorder="1" applyAlignment="1">
      <alignment horizontal="center" vertical="center"/>
    </xf>
    <xf numFmtId="165" fontId="0" fillId="0" borderId="3" xfId="0" applyNumberFormat="1" applyFill="1" applyBorder="1" applyAlignment="1">
      <alignment horizontal="center"/>
    </xf>
    <xf numFmtId="165" fontId="0" fillId="0" borderId="0" xfId="0" applyNumberFormat="1" applyFill="1"/>
    <xf numFmtId="165" fontId="86" fillId="0" borderId="3" xfId="0" applyNumberFormat="1" applyFont="1" applyFill="1" applyBorder="1" applyAlignment="1">
      <alignment horizontal="center" vertical="center" wrapText="1"/>
    </xf>
    <xf numFmtId="0" fontId="86" fillId="0" borderId="3" xfId="0" applyFont="1" applyFill="1" applyBorder="1" applyAlignment="1">
      <alignment horizontal="center" vertical="center" wrapText="1"/>
    </xf>
    <xf numFmtId="165" fontId="1" fillId="0" borderId="3" xfId="0" applyNumberFormat="1" applyFont="1" applyFill="1" applyBorder="1" applyAlignment="1">
      <alignment horizontal="center"/>
    </xf>
    <xf numFmtId="0" fontId="77" fillId="0" borderId="3" xfId="0" applyFont="1" applyFill="1" applyBorder="1" applyAlignment="1">
      <alignment horizontal="left" indent="1"/>
    </xf>
    <xf numFmtId="3" fontId="86" fillId="0" borderId="3" xfId="0" applyNumberFormat="1" applyFont="1" applyFill="1" applyBorder="1" applyAlignment="1">
      <alignment horizontal="center" vertical="center" wrapText="1"/>
    </xf>
    <xf numFmtId="0" fontId="87" fillId="0" borderId="1" xfId="0" applyFont="1" applyBorder="1" applyAlignment="1">
      <alignment horizontal="center" vertical="center" wrapText="1"/>
    </xf>
    <xf numFmtId="0" fontId="88" fillId="0" borderId="3" xfId="0" applyFont="1" applyFill="1" applyBorder="1" applyAlignment="1">
      <alignment horizontal="center" vertical="center" wrapText="1"/>
    </xf>
    <xf numFmtId="0" fontId="88" fillId="0" borderId="9" xfId="0" applyFont="1" applyFill="1" applyBorder="1" applyAlignment="1">
      <alignment horizontal="center" vertical="center" wrapText="1"/>
    </xf>
    <xf numFmtId="0" fontId="88" fillId="0" borderId="1" xfId="0" applyFont="1" applyFill="1" applyBorder="1" applyAlignment="1">
      <alignment horizontal="center"/>
    </xf>
    <xf numFmtId="0" fontId="88" fillId="0" borderId="5"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left"/>
    </xf>
    <xf numFmtId="3" fontId="88" fillId="0" borderId="3" xfId="0" applyNumberFormat="1" applyFont="1" applyBorder="1" applyAlignment="1">
      <alignment horizontal="center"/>
    </xf>
    <xf numFmtId="0" fontId="88" fillId="0" borderId="3" xfId="0" applyFont="1" applyBorder="1" applyAlignment="1">
      <alignment horizontal="left" wrapText="1" indent="1"/>
    </xf>
    <xf numFmtId="0" fontId="0" fillId="0" borderId="3" xfId="0" applyBorder="1" applyAlignment="1">
      <alignment horizontal="center"/>
    </xf>
    <xf numFmtId="3" fontId="88" fillId="0" borderId="3" xfId="0" applyNumberFormat="1" applyFont="1" applyFill="1" applyBorder="1" applyAlignment="1">
      <alignment horizontal="center"/>
    </xf>
    <xf numFmtId="16" fontId="0" fillId="0" borderId="3" xfId="0" applyNumberFormat="1" applyBorder="1" applyAlignment="1">
      <alignment horizontal="center"/>
    </xf>
    <xf numFmtId="2" fontId="0" fillId="0" borderId="3" xfId="0" applyNumberFormat="1" applyBorder="1" applyAlignment="1">
      <alignment horizontal="center"/>
    </xf>
    <xf numFmtId="3" fontId="88"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7" fillId="0" borderId="11"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xf numFmtId="2" fontId="90" fillId="0" borderId="0" xfId="0" applyNumberFormat="1" applyFont="1" applyFill="1"/>
    <xf numFmtId="0" fontId="90" fillId="0" borderId="0" xfId="0" applyFont="1" applyFill="1"/>
    <xf numFmtId="164" fontId="78" fillId="0" borderId="3" xfId="0" applyNumberFormat="1" applyFont="1" applyFill="1" applyBorder="1" applyAlignment="1">
      <alignment horizontal="center"/>
    </xf>
    <xf numFmtId="0" fontId="91" fillId="0" borderId="3" xfId="0" applyFont="1" applyFill="1" applyBorder="1"/>
    <xf numFmtId="2" fontId="91" fillId="0" borderId="0" xfId="0" applyNumberFormat="1" applyFont="1" applyFill="1"/>
    <xf numFmtId="190" fontId="91" fillId="0" borderId="0" xfId="0" applyNumberFormat="1" applyFont="1" applyFill="1"/>
    <xf numFmtId="0" fontId="91" fillId="0" borderId="0" xfId="0" applyFont="1" applyFill="1"/>
    <xf numFmtId="165" fontId="78" fillId="0" borderId="15" xfId="0" applyNumberFormat="1" applyFont="1" applyFill="1" applyBorder="1" applyAlignment="1">
      <alignment horizontal="center"/>
    </xf>
    <xf numFmtId="0" fontId="91" fillId="0" borderId="16" xfId="0" applyFont="1" applyFill="1" applyBorder="1" applyAlignment="1">
      <alignment horizontal="center"/>
    </xf>
    <xf numFmtId="165" fontId="78" fillId="0" borderId="17" xfId="0" applyNumberFormat="1" applyFont="1" applyFill="1" applyBorder="1" applyAlignment="1">
      <alignment horizontal="center"/>
    </xf>
    <xf numFmtId="165" fontId="78" fillId="0" borderId="3" xfId="0" applyNumberFormat="1" applyFont="1" applyFill="1" applyBorder="1" applyAlignment="1">
      <alignment horizontal="center"/>
    </xf>
    <xf numFmtId="0" fontId="91" fillId="0" borderId="18" xfId="0" applyFont="1" applyFill="1" applyBorder="1" applyAlignment="1">
      <alignment horizontal="left" indent="1"/>
    </xf>
    <xf numFmtId="2" fontId="81" fillId="0" borderId="17" xfId="0" applyNumberFormat="1" applyFont="1" applyFill="1" applyBorder="1" applyAlignment="1">
      <alignment horizontal="center" vertical="center" wrapText="1"/>
    </xf>
    <xf numFmtId="2" fontId="93" fillId="0" borderId="0" xfId="0" applyNumberFormat="1" applyFont="1" applyFill="1" applyBorder="1"/>
    <xf numFmtId="2" fontId="91" fillId="0" borderId="0" xfId="0" applyNumberFormat="1" applyFont="1" applyFill="1" applyBorder="1"/>
    <xf numFmtId="0" fontId="95" fillId="5" borderId="0" xfId="0" applyFont="1" applyFill="1"/>
    <xf numFmtId="0" fontId="2" fillId="5" borderId="0" xfId="0" applyFont="1" applyFill="1"/>
    <xf numFmtId="0" fontId="48" fillId="5" borderId="0" xfId="0" applyFont="1" applyFill="1"/>
    <xf numFmtId="0" fontId="0" fillId="5" borderId="0" xfId="0" applyFont="1" applyFill="1"/>
    <xf numFmtId="0" fontId="0" fillId="5" borderId="0" xfId="0" applyFill="1"/>
    <xf numFmtId="0" fontId="6" fillId="5" borderId="0" xfId="0" applyFont="1" applyFill="1"/>
    <xf numFmtId="0" fontId="96" fillId="5" borderId="0" xfId="0" applyFont="1" applyFill="1" applyAlignment="1">
      <alignment vertical="center"/>
    </xf>
    <xf numFmtId="0" fontId="98" fillId="5" borderId="0" xfId="0" applyFont="1" applyFill="1"/>
    <xf numFmtId="0" fontId="99" fillId="5" borderId="0" xfId="0" applyFont="1" applyFill="1"/>
    <xf numFmtId="0" fontId="76" fillId="5" borderId="0" xfId="0" applyFont="1" applyFill="1"/>
    <xf numFmtId="0" fontId="75" fillId="5" borderId="0" xfId="0" applyFont="1" applyFill="1" applyAlignment="1">
      <alignment horizontal="left" indent="1"/>
    </xf>
    <xf numFmtId="0" fontId="75" fillId="5" borderId="0" xfId="0" applyFont="1" applyFill="1"/>
    <xf numFmtId="0" fontId="75" fillId="5" borderId="0" xfId="0" applyFont="1" applyFill="1" applyAlignment="1">
      <alignment horizontal="right"/>
    </xf>
    <xf numFmtId="189" fontId="76" fillId="5" borderId="0" xfId="0" applyNumberFormat="1" applyFont="1" applyFill="1"/>
    <xf numFmtId="189" fontId="76" fillId="5" borderId="0" xfId="0" applyNumberFormat="1" applyFont="1" applyFill="1" applyAlignment="1">
      <alignment horizontal="left"/>
    </xf>
    <xf numFmtId="0" fontId="75" fillId="5" borderId="0" xfId="0" applyFont="1" applyFill="1" applyAlignment="1"/>
    <xf numFmtId="0" fontId="73" fillId="5" borderId="0" xfId="0" applyFont="1" applyFill="1" applyAlignment="1"/>
    <xf numFmtId="3" fontId="3" fillId="0" borderId="1" xfId="0" applyNumberFormat="1" applyFont="1" applyBorder="1" applyAlignment="1">
      <alignment horizontal="center"/>
    </xf>
    <xf numFmtId="164" fontId="3" fillId="0" borderId="1" xfId="0" applyNumberFormat="1" applyFont="1" applyBorder="1" applyAlignment="1">
      <alignment horizontal="center"/>
    </xf>
    <xf numFmtId="0" fontId="95" fillId="5" borderId="0" xfId="0" applyFont="1" applyFill="1" applyAlignment="1"/>
    <xf numFmtId="0" fontId="2" fillId="5" borderId="0" xfId="0" applyFont="1" applyFill="1" applyAlignment="1"/>
    <xf numFmtId="0" fontId="0" fillId="0" borderId="0" xfId="0" applyFill="1" applyAlignment="1"/>
    <xf numFmtId="165" fontId="78" fillId="0" borderId="24" xfId="0" applyNumberFormat="1" applyFont="1" applyFill="1" applyBorder="1" applyAlignment="1">
      <alignment horizontal="center"/>
    </xf>
    <xf numFmtId="0" fontId="3" fillId="0" borderId="1" xfId="0" applyFont="1" applyBorder="1" applyAlignment="1">
      <alignment horizontal="center"/>
    </xf>
    <xf numFmtId="3" fontId="2" fillId="0" borderId="3" xfId="0" applyNumberFormat="1" applyFont="1" applyBorder="1" applyAlignment="1">
      <alignment horizontal="center"/>
    </xf>
    <xf numFmtId="165" fontId="3" fillId="0" borderId="1" xfId="0" applyNumberFormat="1" applyFont="1" applyBorder="1" applyAlignment="1">
      <alignment horizontal="center"/>
    </xf>
    <xf numFmtId="192" fontId="86" fillId="0" borderId="3" xfId="0" applyNumberFormat="1" applyFont="1" applyFill="1" applyBorder="1" applyAlignment="1">
      <alignment horizontal="center" vertical="center" wrapText="1"/>
    </xf>
    <xf numFmtId="4" fontId="86" fillId="0" borderId="3" xfId="0" applyNumberFormat="1" applyFont="1" applyFill="1" applyBorder="1" applyAlignment="1">
      <alignment horizontal="center" vertical="center" wrapText="1"/>
    </xf>
    <xf numFmtId="4" fontId="0" fillId="0" borderId="3" xfId="0" applyNumberFormat="1" applyFill="1" applyBorder="1" applyAlignment="1">
      <alignment horizontal="center"/>
    </xf>
    <xf numFmtId="192" fontId="0" fillId="0" borderId="3" xfId="0" applyNumberFormat="1" applyFill="1" applyBorder="1" applyAlignment="1">
      <alignment horizontal="center"/>
    </xf>
    <xf numFmtId="191" fontId="94" fillId="0" borderId="3" xfId="0" applyNumberFormat="1" applyFont="1" applyFill="1" applyBorder="1" applyAlignment="1">
      <alignment horizontal="center"/>
    </xf>
    <xf numFmtId="191" fontId="0" fillId="0" borderId="3" xfId="0" applyNumberFormat="1" applyFont="1" applyFill="1" applyBorder="1" applyAlignment="1">
      <alignment horizontal="center"/>
    </xf>
    <xf numFmtId="0" fontId="0" fillId="0" borderId="0" xfId="0" applyFill="1" applyBorder="1" applyAlignment="1">
      <alignment horizontal="left" indent="1"/>
    </xf>
    <xf numFmtId="165" fontId="0" fillId="0" borderId="0" xfId="0" applyNumberFormat="1" applyFill="1" applyBorder="1" applyAlignment="1">
      <alignment horizontal="center"/>
    </xf>
    <xf numFmtId="0" fontId="48" fillId="5" borderId="0" xfId="0" applyFont="1" applyFill="1" applyAlignment="1">
      <alignment vertical="top" wrapText="1"/>
    </xf>
    <xf numFmtId="0" fontId="48" fillId="5" borderId="0" xfId="0" applyFont="1" applyFill="1" applyAlignment="1">
      <alignment horizontal="left" wrapText="1"/>
    </xf>
    <xf numFmtId="0" fontId="48" fillId="5" borderId="0" xfId="0" applyFont="1" applyFill="1" applyAlignment="1">
      <alignment horizontal="left"/>
    </xf>
    <xf numFmtId="0" fontId="48" fillId="5" borderId="0" xfId="0" applyFont="1" applyFill="1" applyAlignment="1">
      <alignment horizontal="left" vertical="top" wrapText="1"/>
    </xf>
    <xf numFmtId="0" fontId="48" fillId="5" borderId="0" xfId="0" applyFont="1" applyFill="1" applyAlignment="1">
      <alignment horizontal="left" vertical="top"/>
    </xf>
    <xf numFmtId="0" fontId="96" fillId="5" borderId="0" xfId="0" applyFont="1" applyFill="1" applyAlignment="1">
      <alignment horizontal="center" vertical="center"/>
    </xf>
    <xf numFmtId="0" fontId="2" fillId="0" borderId="5" xfId="0" applyFont="1" applyBorder="1" applyAlignment="1">
      <alignment horizontal="center" wrapText="1"/>
    </xf>
    <xf numFmtId="0" fontId="2" fillId="0" borderId="1" xfId="0" applyFont="1" applyBorder="1" applyAlignment="1">
      <alignment horizontal="center" wrapText="1"/>
    </xf>
    <xf numFmtId="0" fontId="11" fillId="0" borderId="0" xfId="0" applyFont="1" applyAlignment="1">
      <alignment horizont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2" fontId="7" fillId="0" borderId="5"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95" fillId="5" borderId="0" xfId="0" applyFont="1" applyFill="1" applyAlignment="1">
      <alignment horizontal="center" wrapText="1"/>
    </xf>
    <xf numFmtId="0" fontId="95" fillId="5" borderId="0" xfId="0" applyFont="1" applyFill="1" applyAlignment="1">
      <alignment horizontal="center"/>
    </xf>
    <xf numFmtId="0" fontId="0" fillId="5" borderId="0" xfId="0" applyFill="1" applyAlignment="1">
      <alignment horizontal="left" wrapText="1"/>
    </xf>
    <xf numFmtId="0" fontId="99" fillId="5" borderId="0" xfId="0" applyFont="1" applyFill="1" applyAlignment="1">
      <alignment horizontal="left"/>
    </xf>
    <xf numFmtId="0" fontId="99" fillId="5" borderId="0" xfId="0" applyFont="1" applyFill="1" applyAlignment="1">
      <alignment horizontal="left" vertical="top" wrapText="1"/>
    </xf>
    <xf numFmtId="0" fontId="99" fillId="5" borderId="0" xfId="0" applyFont="1" applyFill="1" applyAlignment="1">
      <alignment horizontal="left" vertical="top"/>
    </xf>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4" fillId="5" borderId="0" xfId="0" applyFont="1" applyFill="1" applyAlignment="1">
      <alignment horizontal="center"/>
    </xf>
    <xf numFmtId="0" fontId="98" fillId="5" borderId="0" xfId="0" applyFont="1" applyFill="1" applyAlignment="1"/>
    <xf numFmtId="0" fontId="75" fillId="5" borderId="0" xfId="0" applyFont="1" applyFill="1" applyAlignment="1">
      <alignment horizontal="left"/>
    </xf>
    <xf numFmtId="0" fontId="75" fillId="5" borderId="0" xfId="0" applyFont="1" applyFill="1" applyAlignment="1">
      <alignment horizontal="right" vertical="top" wrapText="1"/>
    </xf>
    <xf numFmtId="0" fontId="83" fillId="0" borderId="0" xfId="0" applyFont="1" applyFill="1" applyAlignment="1">
      <alignment horizontal="center"/>
    </xf>
    <xf numFmtId="0" fontId="81" fillId="0" borderId="0" xfId="0" applyFont="1" applyFill="1" applyBorder="1" applyAlignment="1">
      <alignment horizontal="center"/>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81" fillId="0" borderId="2"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9" fillId="0" borderId="0" xfId="0" applyFont="1" applyFill="1" applyAlignment="1">
      <alignment horizontal="center" vertical="center"/>
    </xf>
    <xf numFmtId="0" fontId="0" fillId="0" borderId="2" xfId="0" applyFill="1" applyBorder="1" applyAlignment="1">
      <alignment horizontal="center" vertical="center" wrapText="1"/>
    </xf>
    <xf numFmtId="0" fontId="0" fillId="0" borderId="4" xfId="0" applyFont="1" applyFill="1" applyBorder="1" applyAlignment="1">
      <alignment horizontal="center" vertical="center" wrapText="1"/>
    </xf>
    <xf numFmtId="2" fontId="83" fillId="0" borderId="0" xfId="0" applyNumberFormat="1" applyFont="1" applyFill="1" applyAlignment="1">
      <alignment horizontal="center"/>
    </xf>
    <xf numFmtId="0" fontId="92" fillId="0" borderId="23" xfId="0" applyFont="1" applyFill="1" applyBorder="1" applyAlignment="1">
      <alignment horizontal="center" vertical="center"/>
    </xf>
    <xf numFmtId="0" fontId="92" fillId="0" borderId="19" xfId="0" applyFont="1" applyFill="1" applyBorder="1" applyAlignment="1">
      <alignment horizontal="center" vertical="center"/>
    </xf>
    <xf numFmtId="0" fontId="0" fillId="0" borderId="22" xfId="0"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20" xfId="0"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xf>
    <xf numFmtId="0" fontId="79" fillId="0" borderId="0" xfId="0" applyFont="1" applyAlignment="1">
      <alignment horizontal="center"/>
    </xf>
    <xf numFmtId="0" fontId="79" fillId="0" borderId="0" xfId="0" applyFont="1" applyBorder="1" applyAlignment="1">
      <alignment horizontal="center"/>
    </xf>
    <xf numFmtId="0" fontId="79" fillId="0" borderId="14" xfId="0" applyFont="1" applyBorder="1" applyAlignment="1">
      <alignment horizontal="center"/>
    </xf>
    <xf numFmtId="0" fontId="77" fillId="0" borderId="5"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1" xfId="0" applyFont="1" applyBorder="1" applyAlignment="1">
      <alignment horizontal="center" vertical="center" wrapText="1"/>
    </xf>
    <xf numFmtId="4" fontId="85" fillId="0" borderId="3" xfId="0" applyNumberFormat="1" applyFont="1" applyFill="1" applyBorder="1" applyAlignment="1">
      <alignment vertical="center"/>
    </xf>
    <xf numFmtId="165" fontId="0" fillId="0" borderId="3" xfId="0" applyNumberFormat="1" applyBorder="1" applyAlignment="1">
      <alignment horizontal="left" vertical="center"/>
    </xf>
    <xf numFmtId="0" fontId="85" fillId="0" borderId="3" xfId="0" applyFont="1" applyBorder="1" applyAlignment="1">
      <alignment vertical="center"/>
    </xf>
    <xf numFmtId="0" fontId="0" fillId="0" borderId="3" xfId="0" applyBorder="1"/>
    <xf numFmtId="4" fontId="101" fillId="0" borderId="3" xfId="309" applyNumberFormat="1" applyFont="1" applyFill="1" applyBorder="1" applyAlignment="1">
      <alignment horizontal="right" vertical="center"/>
    </xf>
    <xf numFmtId="192" fontId="3" fillId="0" borderId="3" xfId="0" applyNumberFormat="1" applyFont="1" applyBorder="1" applyAlignment="1">
      <alignment horizontal="center"/>
    </xf>
    <xf numFmtId="192" fontId="1" fillId="0" borderId="3" xfId="0" applyNumberFormat="1" applyFont="1" applyBorder="1" applyAlignment="1">
      <alignment horizontal="center"/>
    </xf>
    <xf numFmtId="192" fontId="3" fillId="0" borderId="1" xfId="0" applyNumberFormat="1" applyFont="1" applyBorder="1" applyAlignment="1">
      <alignment horizontal="center"/>
    </xf>
    <xf numFmtId="165" fontId="3" fillId="0" borderId="3" xfId="0" applyNumberFormat="1" applyFont="1" applyBorder="1" applyAlignment="1">
      <alignment horizontal="center"/>
    </xf>
    <xf numFmtId="164" fontId="2" fillId="0" borderId="1" xfId="0" applyNumberFormat="1" applyFont="1" applyBorder="1" applyAlignment="1">
      <alignment horizontal="center"/>
    </xf>
    <xf numFmtId="0" fontId="3" fillId="0" borderId="4" xfId="0" applyFont="1" applyBorder="1"/>
    <xf numFmtId="0" fontId="0" fillId="0" borderId="0" xfId="0"/>
  </cellXfs>
  <cellStyles count="310">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Обычный_Расх. пер.1 ярим йил" xfId="309"/>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883"/>
  <sheetViews>
    <sheetView topLeftCell="A55" zoomScaleNormal="100" workbookViewId="0">
      <selection activeCell="A35" sqref="A35:I47"/>
    </sheetView>
  </sheetViews>
  <sheetFormatPr defaultRowHeight="13.2"/>
  <cols>
    <col min="1" max="8" width="9.109375" style="138"/>
    <col min="9" max="9" width="13.77734375" style="138" customWidth="1"/>
  </cols>
  <sheetData>
    <row r="1" spans="1:10" ht="20.25" customHeight="1">
      <c r="A1" s="173" t="s">
        <v>47</v>
      </c>
      <c r="B1" s="173"/>
      <c r="C1" s="173"/>
      <c r="D1" s="173"/>
      <c r="E1" s="173"/>
      <c r="F1" s="173"/>
      <c r="G1" s="173"/>
      <c r="H1" s="173"/>
      <c r="I1" s="173"/>
    </row>
    <row r="2" spans="1:10" ht="18" customHeight="1">
      <c r="A2" s="140" t="s">
        <v>218</v>
      </c>
      <c r="B2" s="140"/>
      <c r="C2" s="140"/>
      <c r="D2" s="140"/>
      <c r="E2" s="140"/>
      <c r="F2" s="140"/>
      <c r="G2" s="140"/>
      <c r="H2" s="140"/>
      <c r="I2" s="140"/>
    </row>
    <row r="3" spans="1:10" ht="18" customHeight="1">
      <c r="A3" s="134" t="s">
        <v>46</v>
      </c>
      <c r="B3" s="134"/>
      <c r="C3" s="134"/>
      <c r="D3" s="134"/>
      <c r="E3" s="134"/>
      <c r="F3" s="135"/>
      <c r="G3" s="135"/>
      <c r="H3" s="135"/>
      <c r="I3" s="135"/>
    </row>
    <row r="4" spans="1:10" ht="24.75" customHeight="1">
      <c r="A4" s="168" t="s">
        <v>219</v>
      </c>
      <c r="B4" s="168"/>
      <c r="C4" s="168"/>
      <c r="D4" s="168"/>
      <c r="E4" s="168"/>
      <c r="F4" s="168"/>
      <c r="G4" s="168"/>
      <c r="H4" s="168"/>
      <c r="I4" s="168"/>
      <c r="J4" s="44"/>
    </row>
    <row r="5" spans="1:10" ht="24.75" customHeight="1">
      <c r="A5" s="168"/>
      <c r="B5" s="168"/>
      <c r="C5" s="168"/>
      <c r="D5" s="168"/>
      <c r="E5" s="168"/>
      <c r="F5" s="168"/>
      <c r="G5" s="168"/>
      <c r="H5" s="168"/>
      <c r="I5" s="168"/>
      <c r="J5" s="44"/>
    </row>
    <row r="6" spans="1:10" ht="72.599999999999994" customHeight="1">
      <c r="A6" s="168"/>
      <c r="B6" s="168"/>
      <c r="C6" s="168"/>
      <c r="D6" s="168"/>
      <c r="E6" s="168"/>
      <c r="F6" s="168"/>
      <c r="G6" s="168"/>
      <c r="H6" s="168"/>
      <c r="I6" s="168"/>
      <c r="J6" s="44"/>
    </row>
    <row r="7" spans="1:10" ht="24.75" hidden="1" customHeight="1">
      <c r="A7" s="168"/>
      <c r="B7" s="168"/>
      <c r="C7" s="168"/>
      <c r="D7" s="168"/>
      <c r="E7" s="168"/>
      <c r="F7" s="168"/>
      <c r="G7" s="168"/>
      <c r="H7" s="168"/>
      <c r="I7" s="168"/>
      <c r="J7" s="44"/>
    </row>
    <row r="8" spans="1:10" ht="24.75" hidden="1" customHeight="1">
      <c r="A8" s="168"/>
      <c r="B8" s="168"/>
      <c r="C8" s="168"/>
      <c r="D8" s="168"/>
      <c r="E8" s="168"/>
      <c r="F8" s="168"/>
      <c r="G8" s="168"/>
      <c r="H8" s="168"/>
      <c r="I8" s="168"/>
      <c r="J8" s="44"/>
    </row>
    <row r="9" spans="1:10" ht="18" hidden="1" customHeight="1">
      <c r="A9" s="168"/>
      <c r="B9" s="168"/>
      <c r="C9" s="168"/>
      <c r="D9" s="168"/>
      <c r="E9" s="168"/>
      <c r="F9" s="168"/>
      <c r="G9" s="168"/>
      <c r="H9" s="168"/>
      <c r="I9" s="168"/>
      <c r="J9" s="44"/>
    </row>
    <row r="10" spans="1:10" ht="18" customHeight="1">
      <c r="A10" s="153" t="s">
        <v>45</v>
      </c>
      <c r="B10" s="153"/>
      <c r="C10" s="153"/>
      <c r="D10" s="153"/>
      <c r="E10" s="153"/>
      <c r="F10" s="154"/>
      <c r="G10" s="154"/>
      <c r="H10" s="154"/>
      <c r="I10" s="154"/>
      <c r="J10" s="44"/>
    </row>
    <row r="11" spans="1:10" ht="18" customHeight="1">
      <c r="A11" s="168" t="s">
        <v>220</v>
      </c>
      <c r="B11" s="168"/>
      <c r="C11" s="168"/>
      <c r="D11" s="168"/>
      <c r="E11" s="168"/>
      <c r="F11" s="168"/>
      <c r="G11" s="168"/>
      <c r="H11" s="168"/>
      <c r="I11" s="168"/>
      <c r="J11" s="44"/>
    </row>
    <row r="12" spans="1:10" s="43" customFormat="1" ht="18" customHeight="1">
      <c r="A12" s="168"/>
      <c r="B12" s="168"/>
      <c r="C12" s="168"/>
      <c r="D12" s="168"/>
      <c r="E12" s="168"/>
      <c r="F12" s="168"/>
      <c r="G12" s="168"/>
      <c r="H12" s="168"/>
      <c r="I12" s="168"/>
      <c r="J12" s="155"/>
    </row>
    <row r="13" spans="1:10" ht="18" customHeight="1">
      <c r="A13" s="168"/>
      <c r="B13" s="168"/>
      <c r="C13" s="168"/>
      <c r="D13" s="168"/>
      <c r="E13" s="168"/>
      <c r="F13" s="168"/>
      <c r="G13" s="168"/>
      <c r="H13" s="168"/>
      <c r="I13" s="168"/>
      <c r="J13" s="44"/>
    </row>
    <row r="14" spans="1:10" ht="25.8" customHeight="1">
      <c r="A14" s="168"/>
      <c r="B14" s="168"/>
      <c r="C14" s="168"/>
      <c r="D14" s="168"/>
      <c r="E14" s="168"/>
      <c r="F14" s="168"/>
      <c r="G14" s="168"/>
      <c r="H14" s="168"/>
      <c r="I14" s="168"/>
      <c r="J14" s="44"/>
    </row>
    <row r="15" spans="1:10" ht="25.2" customHeight="1">
      <c r="A15" s="134" t="s">
        <v>44</v>
      </c>
      <c r="B15" s="134"/>
      <c r="C15" s="134"/>
      <c r="D15" s="134"/>
      <c r="E15" s="134"/>
      <c r="F15" s="136"/>
      <c r="G15" s="136"/>
      <c r="H15" s="136"/>
      <c r="I15" s="136"/>
    </row>
    <row r="16" spans="1:10" ht="18.600000000000001" customHeight="1">
      <c r="A16" s="169" t="s">
        <v>221</v>
      </c>
      <c r="B16" s="170"/>
      <c r="C16" s="170"/>
      <c r="D16" s="170"/>
      <c r="E16" s="170"/>
      <c r="F16" s="170"/>
      <c r="G16" s="170"/>
      <c r="H16" s="170"/>
      <c r="I16" s="170"/>
    </row>
    <row r="17" spans="1:9" ht="18" hidden="1" customHeight="1">
      <c r="A17" s="170"/>
      <c r="B17" s="170"/>
      <c r="C17" s="170"/>
      <c r="D17" s="170"/>
      <c r="E17" s="170"/>
      <c r="F17" s="170"/>
      <c r="G17" s="170"/>
      <c r="H17" s="170"/>
      <c r="I17" s="170"/>
    </row>
    <row r="18" spans="1:9" ht="18" customHeight="1">
      <c r="A18" s="170"/>
      <c r="B18" s="170"/>
      <c r="C18" s="170"/>
      <c r="D18" s="170"/>
      <c r="E18" s="170"/>
      <c r="F18" s="170"/>
      <c r="G18" s="170"/>
      <c r="H18" s="170"/>
      <c r="I18" s="170"/>
    </row>
    <row r="19" spans="1:9" ht="18" customHeight="1">
      <c r="A19" s="170"/>
      <c r="B19" s="170"/>
      <c r="C19" s="170"/>
      <c r="D19" s="170"/>
      <c r="E19" s="170"/>
      <c r="F19" s="170"/>
      <c r="G19" s="170"/>
      <c r="H19" s="170"/>
      <c r="I19" s="170"/>
    </row>
    <row r="20" spans="1:9" ht="18" customHeight="1">
      <c r="A20" s="170"/>
      <c r="B20" s="170"/>
      <c r="C20" s="170"/>
      <c r="D20" s="170"/>
      <c r="E20" s="170"/>
      <c r="F20" s="170"/>
      <c r="G20" s="170"/>
      <c r="H20" s="170"/>
      <c r="I20" s="170"/>
    </row>
    <row r="21" spans="1:9" ht="18" customHeight="1">
      <c r="A21" s="170"/>
      <c r="B21" s="170"/>
      <c r="C21" s="170"/>
      <c r="D21" s="170"/>
      <c r="E21" s="170"/>
      <c r="F21" s="170"/>
      <c r="G21" s="170"/>
      <c r="H21" s="170"/>
      <c r="I21" s="170"/>
    </row>
    <row r="22" spans="1:9" ht="18" customHeight="1">
      <c r="A22" s="170"/>
      <c r="B22" s="170"/>
      <c r="C22" s="170"/>
      <c r="D22" s="170"/>
      <c r="E22" s="170"/>
      <c r="F22" s="170"/>
      <c r="G22" s="170"/>
      <c r="H22" s="170"/>
      <c r="I22" s="170"/>
    </row>
    <row r="23" spans="1:9" ht="18" customHeight="1">
      <c r="A23" s="170"/>
      <c r="B23" s="170"/>
      <c r="C23" s="170"/>
      <c r="D23" s="170"/>
      <c r="E23" s="170"/>
      <c r="F23" s="170"/>
      <c r="G23" s="170"/>
      <c r="H23" s="170"/>
      <c r="I23" s="170"/>
    </row>
    <row r="24" spans="1:9" ht="18" customHeight="1">
      <c r="A24" s="170"/>
      <c r="B24" s="170"/>
      <c r="C24" s="170"/>
      <c r="D24" s="170"/>
      <c r="E24" s="170"/>
      <c r="F24" s="170"/>
      <c r="G24" s="170"/>
      <c r="H24" s="170"/>
      <c r="I24" s="170"/>
    </row>
    <row r="25" spans="1:9" ht="18" customHeight="1">
      <c r="A25" s="170"/>
      <c r="B25" s="170"/>
      <c r="C25" s="170"/>
      <c r="D25" s="170"/>
      <c r="E25" s="170"/>
      <c r="F25" s="170"/>
      <c r="G25" s="170"/>
      <c r="H25" s="170"/>
      <c r="I25" s="170"/>
    </row>
    <row r="26" spans="1:9" ht="18" customHeight="1">
      <c r="A26" s="170"/>
      <c r="B26" s="170"/>
      <c r="C26" s="170"/>
      <c r="D26" s="170"/>
      <c r="E26" s="170"/>
      <c r="F26" s="170"/>
      <c r="G26" s="170"/>
      <c r="H26" s="170"/>
      <c r="I26" s="170"/>
    </row>
    <row r="27" spans="1:9" ht="18" customHeight="1">
      <c r="A27" s="170"/>
      <c r="B27" s="170"/>
      <c r="C27" s="170"/>
      <c r="D27" s="170"/>
      <c r="E27" s="170"/>
      <c r="F27" s="170"/>
      <c r="G27" s="170"/>
      <c r="H27" s="170"/>
      <c r="I27" s="170"/>
    </row>
    <row r="28" spans="1:9" ht="18" customHeight="1">
      <c r="A28" s="170"/>
      <c r="B28" s="170"/>
      <c r="C28" s="170"/>
      <c r="D28" s="170"/>
      <c r="E28" s="170"/>
      <c r="F28" s="170"/>
      <c r="G28" s="170"/>
      <c r="H28" s="170"/>
      <c r="I28" s="170"/>
    </row>
    <row r="29" spans="1:9" ht="18" customHeight="1">
      <c r="A29" s="170"/>
      <c r="B29" s="170"/>
      <c r="C29" s="170"/>
      <c r="D29" s="170"/>
      <c r="E29" s="170"/>
      <c r="F29" s="170"/>
      <c r="G29" s="170"/>
      <c r="H29" s="170"/>
      <c r="I29" s="170"/>
    </row>
    <row r="30" spans="1:9" ht="18" customHeight="1">
      <c r="A30" s="170"/>
      <c r="B30" s="170"/>
      <c r="C30" s="170"/>
      <c r="D30" s="170"/>
      <c r="E30" s="170"/>
      <c r="F30" s="170"/>
      <c r="G30" s="170"/>
      <c r="H30" s="170"/>
      <c r="I30" s="170"/>
    </row>
    <row r="31" spans="1:9" ht="18" customHeight="1">
      <c r="A31" s="170"/>
      <c r="B31" s="170"/>
      <c r="C31" s="170"/>
      <c r="D31" s="170"/>
      <c r="E31" s="170"/>
      <c r="F31" s="170"/>
      <c r="G31" s="170"/>
      <c r="H31" s="170"/>
      <c r="I31" s="170"/>
    </row>
    <row r="32" spans="1:9" ht="18" customHeight="1">
      <c r="A32" s="170"/>
      <c r="B32" s="170"/>
      <c r="C32" s="170"/>
      <c r="D32" s="170"/>
      <c r="E32" s="170"/>
      <c r="F32" s="170"/>
      <c r="G32" s="170"/>
      <c r="H32" s="170"/>
      <c r="I32" s="170"/>
    </row>
    <row r="33" spans="1:10" ht="90" customHeight="1">
      <c r="A33" s="170"/>
      <c r="B33" s="170"/>
      <c r="C33" s="170"/>
      <c r="D33" s="170"/>
      <c r="E33" s="170"/>
      <c r="F33" s="170"/>
      <c r="G33" s="170"/>
      <c r="H33" s="170"/>
      <c r="I33" s="170"/>
    </row>
    <row r="34" spans="1:10" s="43" customFormat="1" ht="18" customHeight="1">
      <c r="A34" s="134" t="s">
        <v>169</v>
      </c>
      <c r="B34" s="134"/>
      <c r="C34" s="134"/>
      <c r="D34" s="134"/>
      <c r="E34" s="134"/>
      <c r="F34" s="136"/>
      <c r="G34" s="136"/>
      <c r="H34" s="136"/>
      <c r="I34" s="136"/>
    </row>
    <row r="35" spans="1:10" ht="33" customHeight="1">
      <c r="A35" s="171" t="s">
        <v>222</v>
      </c>
      <c r="B35" s="172"/>
      <c r="C35" s="172"/>
      <c r="D35" s="172"/>
      <c r="E35" s="172"/>
      <c r="F35" s="172"/>
      <c r="G35" s="172"/>
      <c r="H35" s="172"/>
      <c r="I35" s="172"/>
    </row>
    <row r="36" spans="1:10" ht="18" customHeight="1">
      <c r="A36" s="172"/>
      <c r="B36" s="172"/>
      <c r="C36" s="172"/>
      <c r="D36" s="172"/>
      <c r="E36" s="172"/>
      <c r="F36" s="172"/>
      <c r="G36" s="172"/>
      <c r="H36" s="172"/>
      <c r="I36" s="172"/>
    </row>
    <row r="37" spans="1:10" ht="18" customHeight="1">
      <c r="A37" s="172"/>
      <c r="B37" s="172"/>
      <c r="C37" s="172"/>
      <c r="D37" s="172"/>
      <c r="E37" s="172"/>
      <c r="F37" s="172"/>
      <c r="G37" s="172"/>
      <c r="H37" s="172"/>
      <c r="I37" s="172"/>
      <c r="J37" s="43"/>
    </row>
    <row r="38" spans="1:10" ht="18" customHeight="1">
      <c r="A38" s="172"/>
      <c r="B38" s="172"/>
      <c r="C38" s="172"/>
      <c r="D38" s="172"/>
      <c r="E38" s="172"/>
      <c r="F38" s="172"/>
      <c r="G38" s="172"/>
      <c r="H38" s="172"/>
      <c r="I38" s="172"/>
    </row>
    <row r="39" spans="1:10" ht="18" customHeight="1">
      <c r="A39" s="172"/>
      <c r="B39" s="172"/>
      <c r="C39" s="172"/>
      <c r="D39" s="172"/>
      <c r="E39" s="172"/>
      <c r="F39" s="172"/>
      <c r="G39" s="172"/>
      <c r="H39" s="172"/>
      <c r="I39" s="172"/>
    </row>
    <row r="40" spans="1:10" ht="18" customHeight="1">
      <c r="A40" s="172"/>
      <c r="B40" s="172"/>
      <c r="C40" s="172"/>
      <c r="D40" s="172"/>
      <c r="E40" s="172"/>
      <c r="F40" s="172"/>
      <c r="G40" s="172"/>
      <c r="H40" s="172"/>
      <c r="I40" s="172"/>
    </row>
    <row r="41" spans="1:10" ht="18" customHeight="1">
      <c r="A41" s="172"/>
      <c r="B41" s="172"/>
      <c r="C41" s="172"/>
      <c r="D41" s="172"/>
      <c r="E41" s="172"/>
      <c r="F41" s="172"/>
      <c r="G41" s="172"/>
      <c r="H41" s="172"/>
      <c r="I41" s="172"/>
    </row>
    <row r="42" spans="1:10" ht="18" customHeight="1">
      <c r="A42" s="172"/>
      <c r="B42" s="172"/>
      <c r="C42" s="172"/>
      <c r="D42" s="172"/>
      <c r="E42" s="172"/>
      <c r="F42" s="172"/>
      <c r="G42" s="172"/>
      <c r="H42" s="172"/>
      <c r="I42" s="172"/>
    </row>
    <row r="43" spans="1:10" ht="18" customHeight="1">
      <c r="A43" s="172"/>
      <c r="B43" s="172"/>
      <c r="C43" s="172"/>
      <c r="D43" s="172"/>
      <c r="E43" s="172"/>
      <c r="F43" s="172"/>
      <c r="G43" s="172"/>
      <c r="H43" s="172"/>
      <c r="I43" s="172"/>
    </row>
    <row r="44" spans="1:10" ht="18" customHeight="1">
      <c r="A44" s="172"/>
      <c r="B44" s="172"/>
      <c r="C44" s="172"/>
      <c r="D44" s="172"/>
      <c r="E44" s="172"/>
      <c r="F44" s="172"/>
      <c r="G44" s="172"/>
      <c r="H44" s="172"/>
      <c r="I44" s="172"/>
    </row>
    <row r="45" spans="1:10" ht="18" customHeight="1">
      <c r="A45" s="172"/>
      <c r="B45" s="172"/>
      <c r="C45" s="172"/>
      <c r="D45" s="172"/>
      <c r="E45" s="172"/>
      <c r="F45" s="172"/>
      <c r="G45" s="172"/>
      <c r="H45" s="172"/>
      <c r="I45" s="172"/>
    </row>
    <row r="46" spans="1:10" ht="18" customHeight="1">
      <c r="A46" s="172"/>
      <c r="B46" s="172"/>
      <c r="C46" s="172"/>
      <c r="D46" s="172"/>
      <c r="E46" s="172"/>
      <c r="F46" s="172"/>
      <c r="G46" s="172"/>
      <c r="H46" s="172"/>
      <c r="I46" s="172"/>
    </row>
    <row r="47" spans="1:10" ht="78" customHeight="1">
      <c r="A47" s="172"/>
      <c r="B47" s="172"/>
      <c r="C47" s="172"/>
      <c r="D47" s="172"/>
      <c r="E47" s="172"/>
      <c r="F47" s="172"/>
      <c r="G47" s="172"/>
      <c r="H47" s="172"/>
      <c r="I47" s="172"/>
    </row>
    <row r="48" spans="1:10" ht="18" customHeight="1">
      <c r="A48" s="134" t="s">
        <v>43</v>
      </c>
      <c r="B48" s="134"/>
      <c r="C48" s="134"/>
      <c r="D48" s="134"/>
      <c r="E48" s="134"/>
      <c r="F48" s="136"/>
      <c r="G48" s="136"/>
      <c r="H48" s="136"/>
      <c r="I48" s="136"/>
    </row>
    <row r="49" spans="1:9" ht="75.75" customHeight="1">
      <c r="A49" s="171" t="s">
        <v>223</v>
      </c>
      <c r="B49" s="233"/>
      <c r="C49" s="233"/>
      <c r="D49" s="233"/>
      <c r="E49" s="233"/>
      <c r="F49" s="233"/>
      <c r="G49" s="233"/>
      <c r="H49" s="233"/>
      <c r="I49" s="233"/>
    </row>
    <row r="50" spans="1:9" ht="18" customHeight="1">
      <c r="A50" s="233"/>
      <c r="B50" s="233"/>
      <c r="C50" s="233"/>
      <c r="D50" s="233"/>
      <c r="E50" s="233"/>
      <c r="F50" s="233"/>
      <c r="G50" s="233"/>
      <c r="H50" s="233"/>
      <c r="I50" s="233"/>
    </row>
    <row r="51" spans="1:9" ht="18" customHeight="1">
      <c r="A51" s="233"/>
      <c r="B51" s="233"/>
      <c r="C51" s="233"/>
      <c r="D51" s="233"/>
      <c r="E51" s="233"/>
      <c r="F51" s="233"/>
      <c r="G51" s="233"/>
      <c r="H51" s="233"/>
      <c r="I51" s="233"/>
    </row>
    <row r="52" spans="1:9" ht="18" customHeight="1">
      <c r="A52" s="233"/>
      <c r="B52" s="233"/>
      <c r="C52" s="233"/>
      <c r="D52" s="233"/>
      <c r="E52" s="233"/>
      <c r="F52" s="233"/>
      <c r="G52" s="233"/>
      <c r="H52" s="233"/>
      <c r="I52" s="233"/>
    </row>
    <row r="53" spans="1:9" ht="18" customHeight="1">
      <c r="A53" s="233"/>
      <c r="B53" s="233"/>
      <c r="C53" s="233"/>
      <c r="D53" s="233"/>
      <c r="E53" s="233"/>
      <c r="F53" s="233"/>
      <c r="G53" s="233"/>
      <c r="H53" s="233"/>
      <c r="I53" s="233"/>
    </row>
    <row r="54" spans="1:9" ht="18" customHeight="1">
      <c r="A54" s="233"/>
      <c r="B54" s="233"/>
      <c r="C54" s="233"/>
      <c r="D54" s="233"/>
      <c r="E54" s="233"/>
      <c r="F54" s="233"/>
      <c r="G54" s="233"/>
      <c r="H54" s="233"/>
      <c r="I54" s="233"/>
    </row>
    <row r="55" spans="1:9" ht="18" customHeight="1">
      <c r="A55" s="233"/>
      <c r="B55" s="233"/>
      <c r="C55" s="233"/>
      <c r="D55" s="233"/>
      <c r="E55" s="233"/>
      <c r="F55" s="233"/>
      <c r="G55" s="233"/>
      <c r="H55" s="233"/>
      <c r="I55" s="233"/>
    </row>
    <row r="56" spans="1:9" ht="18" customHeight="1">
      <c r="A56" s="233"/>
      <c r="B56" s="233"/>
      <c r="C56" s="233"/>
      <c r="D56" s="233"/>
      <c r="E56" s="233"/>
      <c r="F56" s="233"/>
      <c r="G56" s="233"/>
      <c r="H56" s="233"/>
      <c r="I56" s="233"/>
    </row>
    <row r="57" spans="1:9" ht="18" customHeight="1">
      <c r="A57" s="233"/>
      <c r="B57" s="233"/>
      <c r="C57" s="233"/>
      <c r="D57" s="233"/>
      <c r="E57" s="233"/>
      <c r="F57" s="233"/>
      <c r="G57" s="233"/>
      <c r="H57" s="233"/>
      <c r="I57" s="233"/>
    </row>
    <row r="58" spans="1:9" ht="18" customHeight="1">
      <c r="A58" s="233"/>
      <c r="B58" s="233"/>
      <c r="C58" s="233"/>
      <c r="D58" s="233"/>
      <c r="E58" s="233"/>
      <c r="F58" s="233"/>
      <c r="G58" s="233"/>
      <c r="H58" s="233"/>
      <c r="I58" s="233"/>
    </row>
    <row r="59" spans="1:9" ht="18" customHeight="1">
      <c r="A59" s="233"/>
      <c r="B59" s="233"/>
      <c r="C59" s="233"/>
      <c r="D59" s="233"/>
      <c r="E59" s="233"/>
      <c r="F59" s="233"/>
      <c r="G59" s="233"/>
      <c r="H59" s="233"/>
      <c r="I59" s="233"/>
    </row>
    <row r="60" spans="1:9" ht="18" customHeight="1">
      <c r="A60" s="233"/>
      <c r="B60" s="233"/>
      <c r="C60" s="233"/>
      <c r="D60" s="233"/>
      <c r="E60" s="233"/>
      <c r="F60" s="233"/>
      <c r="G60" s="233"/>
      <c r="H60" s="233"/>
      <c r="I60" s="233"/>
    </row>
    <row r="61" spans="1:9" ht="18" customHeight="1">
      <c r="A61" s="233"/>
      <c r="B61" s="233"/>
      <c r="C61" s="233"/>
      <c r="D61" s="233"/>
      <c r="E61" s="233"/>
      <c r="F61" s="233"/>
      <c r="G61" s="233"/>
      <c r="H61" s="233"/>
      <c r="I61" s="233"/>
    </row>
    <row r="62" spans="1:9" ht="18" customHeight="1">
      <c r="A62" s="233"/>
      <c r="B62" s="233"/>
      <c r="C62" s="233"/>
      <c r="D62" s="233"/>
      <c r="E62" s="233"/>
      <c r="F62" s="233"/>
      <c r="G62" s="233"/>
      <c r="H62" s="233"/>
      <c r="I62" s="233"/>
    </row>
    <row r="63" spans="1:9" ht="18" customHeight="1">
      <c r="A63" s="233"/>
      <c r="B63" s="233"/>
      <c r="C63" s="233"/>
      <c r="D63" s="233"/>
      <c r="E63" s="233"/>
      <c r="F63" s="233"/>
      <c r="G63" s="233"/>
      <c r="H63" s="233"/>
      <c r="I63" s="233"/>
    </row>
    <row r="64" spans="1:9" ht="18" customHeight="1">
      <c r="A64" s="233"/>
      <c r="B64" s="233"/>
      <c r="C64" s="233"/>
      <c r="D64" s="233"/>
      <c r="E64" s="233"/>
      <c r="F64" s="233"/>
      <c r="G64" s="233"/>
      <c r="H64" s="233"/>
      <c r="I64" s="233"/>
    </row>
    <row r="65" spans="1:9" ht="18" customHeight="1">
      <c r="A65" s="233"/>
      <c r="B65" s="233"/>
      <c r="C65" s="233"/>
      <c r="D65" s="233"/>
      <c r="E65" s="233"/>
      <c r="F65" s="233"/>
      <c r="G65" s="233"/>
      <c r="H65" s="233"/>
      <c r="I65" s="233"/>
    </row>
    <row r="66" spans="1:9" ht="18" customHeight="1">
      <c r="A66" s="233"/>
      <c r="B66" s="233"/>
      <c r="C66" s="233"/>
      <c r="D66" s="233"/>
      <c r="E66" s="233"/>
      <c r="F66" s="233"/>
      <c r="G66" s="233"/>
      <c r="H66" s="233"/>
      <c r="I66" s="233"/>
    </row>
    <row r="67" spans="1:9" ht="18" customHeight="1">
      <c r="A67" s="233"/>
      <c r="B67" s="233"/>
      <c r="C67" s="233"/>
      <c r="D67" s="233"/>
      <c r="E67" s="233"/>
      <c r="F67" s="233"/>
      <c r="G67" s="233"/>
      <c r="H67" s="233"/>
      <c r="I67" s="233"/>
    </row>
    <row r="68" spans="1:9" ht="18" customHeight="1">
      <c r="A68" s="233"/>
      <c r="B68" s="233"/>
      <c r="C68" s="233"/>
      <c r="D68" s="233"/>
      <c r="E68" s="233"/>
      <c r="F68" s="233"/>
      <c r="G68" s="233"/>
      <c r="H68" s="233"/>
      <c r="I68" s="233"/>
    </row>
    <row r="69" spans="1:9" ht="18" customHeight="1">
      <c r="A69" s="233"/>
      <c r="B69" s="233"/>
      <c r="C69" s="233"/>
      <c r="D69" s="233"/>
      <c r="E69" s="233"/>
      <c r="F69" s="233"/>
      <c r="G69" s="233"/>
      <c r="H69" s="233"/>
      <c r="I69" s="233"/>
    </row>
    <row r="70" spans="1:9" ht="10.5" customHeight="1">
      <c r="A70" s="233"/>
      <c r="B70" s="233"/>
      <c r="C70" s="233"/>
      <c r="D70" s="233"/>
      <c r="E70" s="233"/>
      <c r="F70" s="233"/>
      <c r="G70" s="233"/>
      <c r="H70" s="233"/>
      <c r="I70" s="233"/>
    </row>
    <row r="71" spans="1:9" ht="27" hidden="1" customHeight="1">
      <c r="A71" s="233"/>
      <c r="B71" s="233"/>
      <c r="C71" s="233"/>
      <c r="D71" s="233"/>
      <c r="E71" s="233"/>
      <c r="F71" s="233"/>
      <c r="G71" s="233"/>
      <c r="H71" s="233"/>
      <c r="I71" s="233"/>
    </row>
    <row r="72" spans="1:9" ht="18" hidden="1" customHeight="1">
      <c r="A72" s="136"/>
      <c r="B72" s="136"/>
      <c r="C72" s="136"/>
      <c r="D72" s="136"/>
      <c r="E72" s="136"/>
      <c r="F72" s="136"/>
      <c r="G72" s="136"/>
      <c r="H72" s="136"/>
      <c r="I72" s="136"/>
    </row>
    <row r="73" spans="1:9" ht="9.75" hidden="1" customHeight="1">
      <c r="A73" s="136"/>
      <c r="B73" s="136"/>
      <c r="C73" s="136"/>
      <c r="D73" s="136"/>
      <c r="E73" s="136"/>
      <c r="F73" s="136"/>
      <c r="G73" s="136"/>
      <c r="H73" s="136"/>
      <c r="I73" s="136"/>
    </row>
    <row r="74" spans="1:9" ht="18" hidden="1" customHeight="1">
      <c r="A74" s="136"/>
      <c r="B74" s="136"/>
      <c r="C74" s="136"/>
      <c r="D74" s="136"/>
      <c r="E74" s="136"/>
      <c r="F74" s="136"/>
      <c r="G74" s="136"/>
      <c r="H74" s="136"/>
      <c r="I74" s="136"/>
    </row>
    <row r="75" spans="1:9" ht="18" customHeight="1">
      <c r="A75" s="136" t="s">
        <v>42</v>
      </c>
      <c r="B75" s="136"/>
      <c r="C75" s="136"/>
      <c r="D75" s="136"/>
      <c r="E75" s="136"/>
      <c r="F75" s="136"/>
      <c r="G75" s="136"/>
      <c r="H75" s="136"/>
      <c r="I75" s="136"/>
    </row>
    <row r="76" spans="1:9" ht="18" customHeight="1">
      <c r="A76" s="136" t="s">
        <v>217</v>
      </c>
      <c r="B76" s="136"/>
      <c r="C76" s="136"/>
      <c r="D76" s="136"/>
      <c r="E76" s="136"/>
      <c r="F76" s="136"/>
      <c r="G76" s="136"/>
      <c r="H76" s="136"/>
      <c r="I76" s="136"/>
    </row>
    <row r="77" spans="1:9" ht="18" customHeight="1">
      <c r="A77" s="136" t="s">
        <v>41</v>
      </c>
      <c r="B77" s="136"/>
      <c r="C77" s="136"/>
      <c r="D77" s="136"/>
      <c r="E77" s="136"/>
      <c r="F77" s="136"/>
      <c r="G77" s="136"/>
      <c r="H77" s="136"/>
      <c r="I77" s="136"/>
    </row>
    <row r="78" spans="1:9" ht="16.5" customHeight="1">
      <c r="A78" s="137"/>
      <c r="B78" s="137"/>
      <c r="C78" s="137"/>
      <c r="D78" s="137"/>
      <c r="E78" s="137"/>
      <c r="F78" s="137"/>
      <c r="G78" s="137"/>
      <c r="H78" s="137"/>
      <c r="I78" s="137"/>
    </row>
    <row r="79" spans="1:9" ht="16.5" customHeight="1"/>
    <row r="80" spans="1:9"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c r="A90" s="139"/>
      <c r="B90" s="139"/>
      <c r="C90" s="139"/>
      <c r="D90" s="139"/>
      <c r="E90" s="139"/>
      <c r="F90" s="139"/>
      <c r="G90" s="139"/>
      <c r="H90" s="139"/>
      <c r="I90" s="139"/>
    </row>
    <row r="91" spans="1:9" ht="16.5" customHeight="1">
      <c r="A91" s="139"/>
      <c r="B91" s="139"/>
      <c r="C91" s="139"/>
      <c r="D91" s="139"/>
      <c r="E91" s="139"/>
      <c r="F91" s="139"/>
      <c r="G91" s="139"/>
      <c r="H91" s="139"/>
      <c r="I91" s="139"/>
    </row>
    <row r="92" spans="1:9" ht="16.5" customHeight="1">
      <c r="A92" s="139"/>
      <c r="B92" s="139"/>
      <c r="C92" s="139"/>
      <c r="D92" s="139"/>
      <c r="E92" s="139"/>
      <c r="F92" s="139"/>
      <c r="G92" s="139"/>
      <c r="H92" s="139"/>
      <c r="I92" s="139"/>
    </row>
    <row r="93" spans="1:9" ht="16.5" customHeight="1">
      <c r="A93" s="139"/>
      <c r="B93" s="139"/>
      <c r="C93" s="139"/>
      <c r="D93" s="139"/>
      <c r="E93" s="139"/>
      <c r="F93" s="139"/>
      <c r="G93" s="139"/>
      <c r="H93" s="139"/>
      <c r="I93" s="139"/>
    </row>
    <row r="94" spans="1:9" ht="16.5" customHeight="1">
      <c r="A94" s="139"/>
      <c r="B94" s="139"/>
      <c r="C94" s="139"/>
      <c r="D94" s="139"/>
      <c r="E94" s="139"/>
      <c r="F94" s="139"/>
      <c r="G94" s="139"/>
      <c r="H94" s="139"/>
      <c r="I94" s="139"/>
    </row>
    <row r="95" spans="1:9" ht="16.5" customHeight="1">
      <c r="A95" s="139"/>
      <c r="B95" s="139"/>
      <c r="C95" s="139"/>
      <c r="D95" s="139"/>
      <c r="E95" s="139"/>
      <c r="F95" s="139"/>
      <c r="G95" s="139"/>
      <c r="H95" s="139"/>
      <c r="I95" s="139"/>
    </row>
    <row r="96" spans="1:9" ht="16.5" customHeight="1">
      <c r="A96" s="139"/>
      <c r="B96" s="139"/>
      <c r="C96" s="139"/>
      <c r="D96" s="139"/>
      <c r="E96" s="139"/>
      <c r="F96" s="139"/>
      <c r="G96" s="139"/>
      <c r="H96" s="139"/>
      <c r="I96" s="139"/>
    </row>
    <row r="97" spans="1:9" ht="16.5" customHeight="1">
      <c r="A97" s="139"/>
      <c r="B97" s="139"/>
      <c r="C97" s="139"/>
      <c r="D97" s="139"/>
      <c r="E97" s="139"/>
      <c r="F97" s="139"/>
      <c r="G97" s="139"/>
      <c r="H97" s="139"/>
      <c r="I97" s="139"/>
    </row>
    <row r="98" spans="1:9" ht="16.5" customHeight="1">
      <c r="A98" s="139"/>
      <c r="B98" s="139"/>
      <c r="C98" s="139"/>
      <c r="D98" s="139"/>
      <c r="E98" s="139"/>
      <c r="F98" s="139"/>
      <c r="G98" s="139"/>
      <c r="H98" s="139"/>
      <c r="I98" s="139"/>
    </row>
    <row r="99" spans="1:9" ht="16.5" customHeight="1">
      <c r="A99" s="139"/>
      <c r="B99" s="139"/>
      <c r="C99" s="139"/>
      <c r="D99" s="139"/>
      <c r="E99" s="139"/>
      <c r="F99" s="139"/>
      <c r="G99" s="139"/>
      <c r="H99" s="139"/>
      <c r="I99" s="139"/>
    </row>
    <row r="100" spans="1:9" ht="16.5" customHeight="1">
      <c r="A100" s="139"/>
      <c r="B100" s="139"/>
      <c r="C100" s="139"/>
      <c r="D100" s="139"/>
      <c r="E100" s="139"/>
      <c r="F100" s="139"/>
      <c r="G100" s="139"/>
      <c r="H100" s="139"/>
      <c r="I100" s="139"/>
    </row>
    <row r="101" spans="1:9" ht="16.5" customHeight="1">
      <c r="A101" s="139"/>
      <c r="B101" s="139"/>
      <c r="C101" s="139"/>
      <c r="D101" s="139"/>
      <c r="E101" s="139"/>
      <c r="F101" s="139"/>
      <c r="G101" s="139"/>
      <c r="H101" s="139"/>
      <c r="I101" s="139"/>
    </row>
    <row r="102" spans="1:9" ht="16.5" customHeight="1">
      <c r="A102" s="139"/>
      <c r="B102" s="139"/>
      <c r="C102" s="139"/>
      <c r="D102" s="139"/>
      <c r="E102" s="139"/>
      <c r="F102" s="139"/>
      <c r="G102" s="139"/>
      <c r="H102" s="139"/>
      <c r="I102" s="139"/>
    </row>
    <row r="103" spans="1:9" ht="16.5" customHeight="1">
      <c r="A103" s="139"/>
      <c r="B103" s="139"/>
      <c r="C103" s="139"/>
      <c r="D103" s="139"/>
      <c r="E103" s="139"/>
      <c r="F103" s="139"/>
      <c r="G103" s="139"/>
      <c r="H103" s="139"/>
      <c r="I103" s="139"/>
    </row>
    <row r="104" spans="1:9" ht="16.5" customHeight="1">
      <c r="A104" s="139"/>
      <c r="B104" s="139"/>
      <c r="C104" s="139"/>
      <c r="D104" s="139"/>
      <c r="E104" s="139"/>
      <c r="F104" s="139"/>
      <c r="G104" s="139"/>
      <c r="H104" s="139"/>
      <c r="I104" s="139"/>
    </row>
    <row r="105" spans="1:9" ht="16.5" customHeight="1">
      <c r="A105" s="139"/>
      <c r="B105" s="139"/>
      <c r="C105" s="139"/>
      <c r="D105" s="139"/>
      <c r="E105" s="139"/>
      <c r="F105" s="139"/>
      <c r="G105" s="139"/>
      <c r="H105" s="139"/>
      <c r="I105" s="139"/>
    </row>
    <row r="106" spans="1:9" ht="16.5" customHeight="1">
      <c r="A106" s="139"/>
      <c r="B106" s="139"/>
      <c r="C106" s="139"/>
      <c r="D106" s="139"/>
      <c r="E106" s="139"/>
      <c r="F106" s="139"/>
      <c r="G106" s="139"/>
      <c r="H106" s="139"/>
      <c r="I106" s="139"/>
    </row>
    <row r="107" spans="1:9" ht="16.5" customHeight="1">
      <c r="A107" s="139"/>
      <c r="B107" s="139"/>
      <c r="C107" s="139"/>
      <c r="D107" s="139"/>
      <c r="E107" s="139"/>
      <c r="F107" s="139"/>
      <c r="G107" s="139"/>
      <c r="H107" s="139"/>
      <c r="I107" s="139"/>
    </row>
    <row r="108" spans="1:9" ht="16.5" customHeight="1">
      <c r="A108" s="139"/>
      <c r="B108" s="139"/>
      <c r="C108" s="139"/>
      <c r="D108" s="139"/>
      <c r="E108" s="139"/>
      <c r="F108" s="139"/>
      <c r="G108" s="139"/>
      <c r="H108" s="139"/>
      <c r="I108" s="139"/>
    </row>
    <row r="109" spans="1:9" ht="16.5" customHeight="1">
      <c r="A109" s="139"/>
      <c r="B109" s="139"/>
      <c r="C109" s="139"/>
      <c r="D109" s="139"/>
      <c r="E109" s="139"/>
      <c r="F109" s="139"/>
      <c r="G109" s="139"/>
      <c r="H109" s="139"/>
      <c r="I109" s="139"/>
    </row>
    <row r="110" spans="1:9" ht="16.5" customHeight="1">
      <c r="A110" s="139"/>
      <c r="B110" s="139"/>
      <c r="C110" s="139"/>
      <c r="D110" s="139"/>
      <c r="E110" s="139"/>
      <c r="F110" s="139"/>
      <c r="G110" s="139"/>
      <c r="H110" s="139"/>
      <c r="I110" s="139"/>
    </row>
    <row r="111" spans="1:9" ht="16.5" customHeight="1">
      <c r="A111" s="139"/>
      <c r="B111" s="139"/>
      <c r="C111" s="139"/>
      <c r="D111" s="139"/>
      <c r="E111" s="139"/>
      <c r="F111" s="139"/>
      <c r="G111" s="139"/>
      <c r="H111" s="139"/>
      <c r="I111" s="139"/>
    </row>
    <row r="112" spans="1:9" ht="16.5" customHeight="1">
      <c r="A112" s="139"/>
      <c r="B112" s="139"/>
      <c r="C112" s="139"/>
      <c r="D112" s="139"/>
      <c r="E112" s="139"/>
      <c r="F112" s="139"/>
      <c r="G112" s="139"/>
      <c r="H112" s="139"/>
      <c r="I112" s="139"/>
    </row>
    <row r="113" spans="1:9" ht="16.5" customHeight="1">
      <c r="A113" s="139"/>
      <c r="B113" s="139"/>
      <c r="C113" s="139"/>
      <c r="D113" s="139"/>
      <c r="E113" s="139"/>
      <c r="F113" s="139"/>
      <c r="G113" s="139"/>
      <c r="H113" s="139"/>
      <c r="I113" s="139"/>
    </row>
    <row r="114" spans="1:9" ht="16.5" customHeight="1">
      <c r="A114" s="139"/>
      <c r="B114" s="139"/>
      <c r="C114" s="139"/>
      <c r="D114" s="139"/>
      <c r="E114" s="139"/>
      <c r="F114" s="139"/>
      <c r="G114" s="139"/>
      <c r="H114" s="139"/>
      <c r="I114" s="139"/>
    </row>
    <row r="115" spans="1:9" ht="16.5" customHeight="1">
      <c r="A115" s="139"/>
      <c r="B115" s="139"/>
      <c r="C115" s="139"/>
      <c r="D115" s="139"/>
      <c r="E115" s="139"/>
      <c r="F115" s="139"/>
      <c r="G115" s="139"/>
      <c r="H115" s="139"/>
      <c r="I115" s="139"/>
    </row>
    <row r="116" spans="1:9" ht="16.5" customHeight="1">
      <c r="A116" s="139"/>
      <c r="B116" s="139"/>
      <c r="C116" s="139"/>
      <c r="D116" s="139"/>
      <c r="E116" s="139"/>
      <c r="F116" s="139"/>
      <c r="G116" s="139"/>
      <c r="H116" s="139"/>
      <c r="I116" s="139"/>
    </row>
    <row r="117" spans="1:9" ht="16.5" customHeight="1">
      <c r="A117" s="139"/>
      <c r="B117" s="139"/>
      <c r="C117" s="139"/>
      <c r="D117" s="139"/>
      <c r="E117" s="139"/>
      <c r="F117" s="139"/>
      <c r="G117" s="139"/>
      <c r="H117" s="139"/>
      <c r="I117" s="139"/>
    </row>
    <row r="118" spans="1:9" ht="16.5" customHeight="1">
      <c r="A118" s="139"/>
      <c r="B118" s="139"/>
      <c r="C118" s="139"/>
      <c r="D118" s="139"/>
      <c r="E118" s="139"/>
      <c r="F118" s="139"/>
      <c r="G118" s="139"/>
      <c r="H118" s="139"/>
      <c r="I118" s="139"/>
    </row>
    <row r="119" spans="1:9" ht="16.5" customHeight="1">
      <c r="A119" s="139"/>
      <c r="B119" s="139"/>
      <c r="C119" s="139"/>
      <c r="D119" s="139"/>
      <c r="E119" s="139"/>
      <c r="F119" s="139"/>
      <c r="G119" s="139"/>
      <c r="H119" s="139"/>
      <c r="I119" s="139"/>
    </row>
    <row r="120" spans="1:9" ht="16.5" customHeight="1">
      <c r="A120" s="139"/>
      <c r="B120" s="139"/>
      <c r="C120" s="139"/>
      <c r="D120" s="139"/>
      <c r="E120" s="139"/>
      <c r="F120" s="139"/>
      <c r="G120" s="139"/>
      <c r="H120" s="139"/>
      <c r="I120" s="139"/>
    </row>
    <row r="121" spans="1:9" ht="16.5" customHeight="1">
      <c r="A121" s="139"/>
      <c r="B121" s="139"/>
      <c r="C121" s="139"/>
      <c r="D121" s="139"/>
      <c r="E121" s="139"/>
      <c r="F121" s="139"/>
      <c r="G121" s="139"/>
      <c r="H121" s="139"/>
      <c r="I121" s="139"/>
    </row>
    <row r="122" spans="1:9" ht="16.5" customHeight="1">
      <c r="A122" s="139"/>
      <c r="B122" s="139"/>
      <c r="C122" s="139"/>
      <c r="D122" s="139"/>
      <c r="E122" s="139"/>
      <c r="F122" s="139"/>
      <c r="G122" s="139"/>
      <c r="H122" s="139"/>
      <c r="I122" s="139"/>
    </row>
    <row r="123" spans="1:9" ht="16.5" customHeight="1">
      <c r="A123" s="139"/>
      <c r="B123" s="139"/>
      <c r="C123" s="139"/>
      <c r="D123" s="139"/>
      <c r="E123" s="139"/>
      <c r="F123" s="139"/>
      <c r="G123" s="139"/>
      <c r="H123" s="139"/>
      <c r="I123" s="139"/>
    </row>
    <row r="124" spans="1:9" ht="16.5" customHeight="1">
      <c r="A124" s="139"/>
      <c r="B124" s="139"/>
      <c r="C124" s="139"/>
      <c r="D124" s="139"/>
      <c r="E124" s="139"/>
      <c r="F124" s="139"/>
      <c r="G124" s="139"/>
      <c r="H124" s="139"/>
      <c r="I124" s="139"/>
    </row>
    <row r="125" spans="1:9" ht="16.5" customHeight="1">
      <c r="A125" s="139"/>
      <c r="B125" s="139"/>
      <c r="C125" s="139"/>
      <c r="D125" s="139"/>
      <c r="E125" s="139"/>
      <c r="F125" s="139"/>
      <c r="G125" s="139"/>
      <c r="H125" s="139"/>
      <c r="I125" s="139"/>
    </row>
    <row r="126" spans="1:9" ht="16.5" customHeight="1">
      <c r="A126" s="139"/>
      <c r="B126" s="139"/>
      <c r="C126" s="139"/>
      <c r="D126" s="139"/>
      <c r="E126" s="139"/>
      <c r="F126" s="139"/>
      <c r="G126" s="139"/>
      <c r="H126" s="139"/>
      <c r="I126" s="139"/>
    </row>
    <row r="127" spans="1:9" ht="16.5" customHeight="1">
      <c r="A127" s="139"/>
      <c r="B127" s="139"/>
      <c r="C127" s="139"/>
      <c r="D127" s="139"/>
      <c r="E127" s="139"/>
      <c r="F127" s="139"/>
      <c r="G127" s="139"/>
      <c r="H127" s="139"/>
      <c r="I127" s="139"/>
    </row>
    <row r="128" spans="1:9" ht="16.5" customHeight="1">
      <c r="A128" s="139"/>
      <c r="B128" s="139"/>
      <c r="C128" s="139"/>
      <c r="D128" s="139"/>
      <c r="E128" s="139"/>
      <c r="F128" s="139"/>
      <c r="G128" s="139"/>
      <c r="H128" s="139"/>
      <c r="I128" s="139"/>
    </row>
    <row r="129" spans="1:9" ht="16.5" customHeight="1">
      <c r="A129" s="139"/>
      <c r="B129" s="139"/>
      <c r="C129" s="139"/>
      <c r="D129" s="139"/>
      <c r="E129" s="139"/>
      <c r="F129" s="139"/>
      <c r="G129" s="139"/>
      <c r="H129" s="139"/>
      <c r="I129" s="139"/>
    </row>
    <row r="130" spans="1:9" ht="16.5" customHeight="1">
      <c r="A130" s="139"/>
      <c r="B130" s="139"/>
      <c r="C130" s="139"/>
      <c r="D130" s="139"/>
      <c r="E130" s="139"/>
      <c r="F130" s="139"/>
      <c r="G130" s="139"/>
      <c r="H130" s="139"/>
      <c r="I130" s="139"/>
    </row>
    <row r="131" spans="1:9" ht="16.5" customHeight="1">
      <c r="A131" s="139"/>
      <c r="B131" s="139"/>
      <c r="C131" s="139"/>
      <c r="D131" s="139"/>
      <c r="E131" s="139"/>
      <c r="F131" s="139"/>
      <c r="G131" s="139"/>
      <c r="H131" s="139"/>
      <c r="I131" s="139"/>
    </row>
    <row r="132" spans="1:9" ht="16.5" customHeight="1">
      <c r="A132" s="139"/>
      <c r="B132" s="139"/>
      <c r="C132" s="139"/>
      <c r="D132" s="139"/>
      <c r="E132" s="139"/>
      <c r="F132" s="139"/>
      <c r="G132" s="139"/>
      <c r="H132" s="139"/>
      <c r="I132" s="139"/>
    </row>
    <row r="133" spans="1:9" ht="16.5" customHeight="1">
      <c r="A133" s="139"/>
      <c r="B133" s="139"/>
      <c r="C133" s="139"/>
      <c r="D133" s="139"/>
      <c r="E133" s="139"/>
      <c r="F133" s="139"/>
      <c r="G133" s="139"/>
      <c r="H133" s="139"/>
      <c r="I133" s="139"/>
    </row>
    <row r="134" spans="1:9" ht="16.5" customHeight="1">
      <c r="A134" s="139"/>
      <c r="B134" s="139"/>
      <c r="C134" s="139"/>
      <c r="D134" s="139"/>
      <c r="E134" s="139"/>
      <c r="F134" s="139"/>
      <c r="G134" s="139"/>
      <c r="H134" s="139"/>
      <c r="I134" s="139"/>
    </row>
    <row r="135" spans="1:9" ht="16.5" customHeight="1">
      <c r="A135" s="139"/>
      <c r="B135" s="139"/>
      <c r="C135" s="139"/>
      <c r="D135" s="139"/>
      <c r="E135" s="139"/>
      <c r="F135" s="139"/>
      <c r="G135" s="139"/>
      <c r="H135" s="139"/>
      <c r="I135" s="139"/>
    </row>
    <row r="136" spans="1:9" ht="16.5" customHeight="1">
      <c r="A136" s="139"/>
      <c r="B136" s="139"/>
      <c r="C136" s="139"/>
      <c r="D136" s="139"/>
      <c r="E136" s="139"/>
      <c r="F136" s="139"/>
      <c r="G136" s="139"/>
      <c r="H136" s="139"/>
      <c r="I136" s="139"/>
    </row>
    <row r="137" spans="1:9" ht="16.5" customHeight="1">
      <c r="A137" s="139"/>
      <c r="B137" s="139"/>
      <c r="C137" s="139"/>
      <c r="D137" s="139"/>
      <c r="E137" s="139"/>
      <c r="F137" s="139"/>
      <c r="G137" s="139"/>
      <c r="H137" s="139"/>
      <c r="I137" s="139"/>
    </row>
    <row r="138" spans="1:9" ht="16.5" customHeight="1">
      <c r="A138" s="139"/>
      <c r="B138" s="139"/>
      <c r="C138" s="139"/>
      <c r="D138" s="139"/>
      <c r="E138" s="139"/>
      <c r="F138" s="139"/>
      <c r="G138" s="139"/>
      <c r="H138" s="139"/>
      <c r="I138" s="139"/>
    </row>
    <row r="139" spans="1:9" ht="16.5" customHeight="1">
      <c r="A139" s="139"/>
      <c r="B139" s="139"/>
      <c r="C139" s="139"/>
      <c r="D139" s="139"/>
      <c r="E139" s="139"/>
      <c r="F139" s="139"/>
      <c r="G139" s="139"/>
      <c r="H139" s="139"/>
      <c r="I139" s="139"/>
    </row>
    <row r="140" spans="1:9" ht="16.5" customHeight="1">
      <c r="A140" s="139"/>
      <c r="B140" s="139"/>
      <c r="C140" s="139"/>
      <c r="D140" s="139"/>
      <c r="E140" s="139"/>
      <c r="F140" s="139"/>
      <c r="G140" s="139"/>
      <c r="H140" s="139"/>
      <c r="I140" s="139"/>
    </row>
    <row r="141" spans="1:9" ht="16.5" customHeight="1">
      <c r="A141" s="139"/>
      <c r="B141" s="139"/>
      <c r="C141" s="139"/>
      <c r="D141" s="139"/>
      <c r="E141" s="139"/>
      <c r="F141" s="139"/>
      <c r="G141" s="139"/>
      <c r="H141" s="139"/>
      <c r="I141" s="139"/>
    </row>
    <row r="142" spans="1:9" ht="16.5" customHeight="1">
      <c r="A142" s="139"/>
      <c r="B142" s="139"/>
      <c r="C142" s="139"/>
      <c r="D142" s="139"/>
      <c r="E142" s="139"/>
      <c r="F142" s="139"/>
      <c r="G142" s="139"/>
      <c r="H142" s="139"/>
      <c r="I142" s="139"/>
    </row>
    <row r="143" spans="1:9" ht="16.5" customHeight="1">
      <c r="A143" s="139"/>
      <c r="B143" s="139"/>
      <c r="C143" s="139"/>
      <c r="D143" s="139"/>
      <c r="E143" s="139"/>
      <c r="F143" s="139"/>
      <c r="G143" s="139"/>
      <c r="H143" s="139"/>
      <c r="I143" s="139"/>
    </row>
    <row r="144" spans="1:9" ht="16.5" customHeight="1">
      <c r="A144" s="139"/>
      <c r="B144" s="139"/>
      <c r="C144" s="139"/>
      <c r="D144" s="139"/>
      <c r="E144" s="139"/>
      <c r="F144" s="139"/>
      <c r="G144" s="139"/>
      <c r="H144" s="139"/>
      <c r="I144" s="139"/>
    </row>
    <row r="145" spans="1:9" ht="16.5" customHeight="1">
      <c r="A145" s="139"/>
      <c r="B145" s="139"/>
      <c r="C145" s="139"/>
      <c r="D145" s="139"/>
      <c r="E145" s="139"/>
      <c r="F145" s="139"/>
      <c r="G145" s="139"/>
      <c r="H145" s="139"/>
      <c r="I145" s="139"/>
    </row>
    <row r="146" spans="1:9" ht="16.5" customHeight="1">
      <c r="A146" s="139"/>
      <c r="B146" s="139"/>
      <c r="C146" s="139"/>
      <c r="D146" s="139"/>
      <c r="E146" s="139"/>
      <c r="F146" s="139"/>
      <c r="G146" s="139"/>
      <c r="H146" s="139"/>
      <c r="I146" s="139"/>
    </row>
    <row r="147" spans="1:9" ht="16.5" customHeight="1">
      <c r="A147" s="139"/>
      <c r="B147" s="139"/>
      <c r="C147" s="139"/>
      <c r="D147" s="139"/>
      <c r="E147" s="139"/>
      <c r="F147" s="139"/>
      <c r="G147" s="139"/>
      <c r="H147" s="139"/>
      <c r="I147" s="139"/>
    </row>
    <row r="148" spans="1:9" ht="16.5" customHeight="1">
      <c r="A148" s="139"/>
      <c r="B148" s="139"/>
      <c r="C148" s="139"/>
      <c r="D148" s="139"/>
      <c r="E148" s="139"/>
      <c r="F148" s="139"/>
      <c r="G148" s="139"/>
      <c r="H148" s="139"/>
      <c r="I148" s="139"/>
    </row>
    <row r="149" spans="1:9" ht="16.5" customHeight="1">
      <c r="A149" s="139"/>
      <c r="B149" s="139"/>
      <c r="C149" s="139"/>
      <c r="D149" s="139"/>
      <c r="E149" s="139"/>
      <c r="F149" s="139"/>
      <c r="G149" s="139"/>
      <c r="H149" s="139"/>
      <c r="I149" s="139"/>
    </row>
    <row r="150" spans="1:9" ht="16.5" customHeight="1">
      <c r="A150" s="139"/>
      <c r="B150" s="139"/>
      <c r="C150" s="139"/>
      <c r="D150" s="139"/>
      <c r="E150" s="139"/>
      <c r="F150" s="139"/>
      <c r="G150" s="139"/>
      <c r="H150" s="139"/>
      <c r="I150" s="139"/>
    </row>
    <row r="151" spans="1:9" ht="16.5" customHeight="1">
      <c r="A151" s="139"/>
      <c r="B151" s="139"/>
      <c r="C151" s="139"/>
      <c r="D151" s="139"/>
      <c r="E151" s="139"/>
      <c r="F151" s="139"/>
      <c r="G151" s="139"/>
      <c r="H151" s="139"/>
      <c r="I151" s="139"/>
    </row>
    <row r="152" spans="1:9" ht="16.5" customHeight="1">
      <c r="A152" s="139"/>
      <c r="B152" s="139"/>
      <c r="C152" s="139"/>
      <c r="D152" s="139"/>
      <c r="E152" s="139"/>
      <c r="F152" s="139"/>
      <c r="G152" s="139"/>
      <c r="H152" s="139"/>
      <c r="I152" s="139"/>
    </row>
    <row r="153" spans="1:9" ht="16.5" customHeight="1">
      <c r="A153" s="139"/>
      <c r="B153" s="139"/>
      <c r="C153" s="139"/>
      <c r="D153" s="139"/>
      <c r="E153" s="139"/>
      <c r="F153" s="139"/>
      <c r="G153" s="139"/>
      <c r="H153" s="139"/>
      <c r="I153" s="139"/>
    </row>
    <row r="154" spans="1:9" ht="16.5" customHeight="1">
      <c r="A154" s="139"/>
      <c r="B154" s="139"/>
      <c r="C154" s="139"/>
      <c r="D154" s="139"/>
      <c r="E154" s="139"/>
      <c r="F154" s="139"/>
      <c r="G154" s="139"/>
      <c r="H154" s="139"/>
      <c r="I154" s="139"/>
    </row>
    <row r="155" spans="1:9" ht="16.5" customHeight="1">
      <c r="A155" s="139"/>
      <c r="B155" s="139"/>
      <c r="C155" s="139"/>
      <c r="D155" s="139"/>
      <c r="E155" s="139"/>
      <c r="F155" s="139"/>
      <c r="G155" s="139"/>
      <c r="H155" s="139"/>
      <c r="I155" s="139"/>
    </row>
    <row r="156" spans="1:9" ht="16.5" customHeight="1">
      <c r="A156" s="139"/>
      <c r="B156" s="139"/>
      <c r="C156" s="139"/>
      <c r="D156" s="139"/>
      <c r="E156" s="139"/>
      <c r="F156" s="139"/>
      <c r="G156" s="139"/>
      <c r="H156" s="139"/>
      <c r="I156" s="139"/>
    </row>
    <row r="157" spans="1:9" ht="16.5" customHeight="1">
      <c r="A157" s="139"/>
      <c r="B157" s="139"/>
      <c r="C157" s="139"/>
      <c r="D157" s="139"/>
      <c r="E157" s="139"/>
      <c r="F157" s="139"/>
      <c r="G157" s="139"/>
      <c r="H157" s="139"/>
      <c r="I157" s="139"/>
    </row>
    <row r="158" spans="1:9" ht="16.5" customHeight="1">
      <c r="A158" s="139"/>
      <c r="B158" s="139"/>
      <c r="C158" s="139"/>
      <c r="D158" s="139"/>
      <c r="E158" s="139"/>
      <c r="F158" s="139"/>
      <c r="G158" s="139"/>
      <c r="H158" s="139"/>
      <c r="I158" s="139"/>
    </row>
    <row r="159" spans="1:9" ht="16.5" customHeight="1">
      <c r="A159" s="139"/>
      <c r="B159" s="139"/>
      <c r="C159" s="139"/>
      <c r="D159" s="139"/>
      <c r="E159" s="139"/>
      <c r="F159" s="139"/>
      <c r="G159" s="139"/>
      <c r="H159" s="139"/>
      <c r="I159" s="139"/>
    </row>
    <row r="160" spans="1:9" ht="16.5" customHeight="1">
      <c r="A160" s="139"/>
      <c r="B160" s="139"/>
      <c r="C160" s="139"/>
      <c r="D160" s="139"/>
      <c r="E160" s="139"/>
      <c r="F160" s="139"/>
      <c r="G160" s="139"/>
      <c r="H160" s="139"/>
      <c r="I160" s="139"/>
    </row>
    <row r="161" spans="1:9" ht="16.5" customHeight="1">
      <c r="A161" s="139"/>
      <c r="B161" s="139"/>
      <c r="C161" s="139"/>
      <c r="D161" s="139"/>
      <c r="E161" s="139"/>
      <c r="F161" s="139"/>
      <c r="G161" s="139"/>
      <c r="H161" s="139"/>
      <c r="I161" s="139"/>
    </row>
    <row r="162" spans="1:9" ht="16.5" customHeight="1">
      <c r="A162" s="139"/>
      <c r="B162" s="139"/>
      <c r="C162" s="139"/>
      <c r="D162" s="139"/>
      <c r="E162" s="139"/>
      <c r="F162" s="139"/>
      <c r="G162" s="139"/>
      <c r="H162" s="139"/>
      <c r="I162" s="139"/>
    </row>
    <row r="163" spans="1:9" ht="16.5" customHeight="1">
      <c r="A163" s="139"/>
      <c r="B163" s="139"/>
      <c r="C163" s="139"/>
      <c r="D163" s="139"/>
      <c r="E163" s="139"/>
      <c r="F163" s="139"/>
      <c r="G163" s="139"/>
      <c r="H163" s="139"/>
      <c r="I163" s="139"/>
    </row>
    <row r="164" spans="1:9" ht="16.5" customHeight="1">
      <c r="A164" s="139"/>
      <c r="B164" s="139"/>
      <c r="C164" s="139"/>
      <c r="D164" s="139"/>
      <c r="E164" s="139"/>
      <c r="F164" s="139"/>
      <c r="G164" s="139"/>
      <c r="H164" s="139"/>
      <c r="I164" s="139"/>
    </row>
    <row r="165" spans="1:9" ht="16.5" customHeight="1">
      <c r="A165" s="139"/>
      <c r="B165" s="139"/>
      <c r="C165" s="139"/>
      <c r="D165" s="139"/>
      <c r="E165" s="139"/>
      <c r="F165" s="139"/>
      <c r="G165" s="139"/>
      <c r="H165" s="139"/>
      <c r="I165" s="139"/>
    </row>
    <row r="166" spans="1:9" ht="16.5" customHeight="1">
      <c r="A166" s="139"/>
      <c r="B166" s="139"/>
      <c r="C166" s="139"/>
      <c r="D166" s="139"/>
      <c r="E166" s="139"/>
      <c r="F166" s="139"/>
      <c r="G166" s="139"/>
      <c r="H166" s="139"/>
      <c r="I166" s="139"/>
    </row>
    <row r="167" spans="1:9" ht="16.5" customHeight="1">
      <c r="A167" s="139"/>
      <c r="B167" s="139"/>
      <c r="C167" s="139"/>
      <c r="D167" s="139"/>
      <c r="E167" s="139"/>
      <c r="F167" s="139"/>
      <c r="G167" s="139"/>
      <c r="H167" s="139"/>
      <c r="I167" s="139"/>
    </row>
    <row r="168" spans="1:9" ht="16.5" customHeight="1">
      <c r="A168" s="139"/>
      <c r="B168" s="139"/>
      <c r="C168" s="139"/>
      <c r="D168" s="139"/>
      <c r="E168" s="139"/>
      <c r="F168" s="139"/>
      <c r="G168" s="139"/>
      <c r="H168" s="139"/>
      <c r="I168" s="139"/>
    </row>
    <row r="169" spans="1:9" ht="16.5" customHeight="1">
      <c r="A169" s="139"/>
      <c r="B169" s="139"/>
      <c r="C169" s="139"/>
      <c r="D169" s="139"/>
      <c r="E169" s="139"/>
      <c r="F169" s="139"/>
      <c r="G169" s="139"/>
      <c r="H169" s="139"/>
      <c r="I169" s="139"/>
    </row>
    <row r="170" spans="1:9" ht="16.5" customHeight="1">
      <c r="A170" s="139"/>
      <c r="B170" s="139"/>
      <c r="C170" s="139"/>
      <c r="D170" s="139"/>
      <c r="E170" s="139"/>
      <c r="F170" s="139"/>
      <c r="G170" s="139"/>
      <c r="H170" s="139"/>
      <c r="I170" s="139"/>
    </row>
    <row r="171" spans="1:9" ht="16.5" customHeight="1">
      <c r="A171" s="139"/>
      <c r="B171" s="139"/>
      <c r="C171" s="139"/>
      <c r="D171" s="139"/>
      <c r="E171" s="139"/>
      <c r="F171" s="139"/>
      <c r="G171" s="139"/>
      <c r="H171" s="139"/>
      <c r="I171" s="139"/>
    </row>
    <row r="172" spans="1:9" ht="16.5" customHeight="1">
      <c r="A172" s="139"/>
      <c r="B172" s="139"/>
      <c r="C172" s="139"/>
      <c r="D172" s="139"/>
      <c r="E172" s="139"/>
      <c r="F172" s="139"/>
      <c r="G172" s="139"/>
      <c r="H172" s="139"/>
      <c r="I172" s="139"/>
    </row>
    <row r="173" spans="1:9" ht="16.5" customHeight="1">
      <c r="A173" s="139"/>
      <c r="B173" s="139"/>
      <c r="C173" s="139"/>
      <c r="D173" s="139"/>
      <c r="E173" s="139"/>
      <c r="F173" s="139"/>
      <c r="G173" s="139"/>
      <c r="H173" s="139"/>
      <c r="I173" s="139"/>
    </row>
    <row r="174" spans="1:9" ht="16.5" customHeight="1">
      <c r="A174" s="139"/>
      <c r="B174" s="139"/>
      <c r="C174" s="139"/>
      <c r="D174" s="139"/>
      <c r="E174" s="139"/>
      <c r="F174" s="139"/>
      <c r="G174" s="139"/>
      <c r="H174" s="139"/>
      <c r="I174" s="139"/>
    </row>
    <row r="175" spans="1:9" ht="16.5" customHeight="1">
      <c r="A175" s="139"/>
      <c r="B175" s="139"/>
      <c r="C175" s="139"/>
      <c r="D175" s="139"/>
      <c r="E175" s="139"/>
      <c r="F175" s="139"/>
      <c r="G175" s="139"/>
      <c r="H175" s="139"/>
      <c r="I175" s="139"/>
    </row>
    <row r="176" spans="1:9" ht="16.5" customHeight="1">
      <c r="A176" s="139"/>
      <c r="B176" s="139"/>
      <c r="C176" s="139"/>
      <c r="D176" s="139"/>
      <c r="E176" s="139"/>
      <c r="F176" s="139"/>
      <c r="G176" s="139"/>
      <c r="H176" s="139"/>
      <c r="I176" s="139"/>
    </row>
    <row r="177" spans="1:9" ht="16.5" customHeight="1">
      <c r="A177" s="139"/>
      <c r="B177" s="139"/>
      <c r="C177" s="139"/>
      <c r="D177" s="139"/>
      <c r="E177" s="139"/>
      <c r="F177" s="139"/>
      <c r="G177" s="139"/>
      <c r="H177" s="139"/>
      <c r="I177" s="139"/>
    </row>
    <row r="178" spans="1:9" ht="16.5" customHeight="1">
      <c r="A178" s="139"/>
      <c r="B178" s="139"/>
      <c r="C178" s="139"/>
      <c r="D178" s="139"/>
      <c r="E178" s="139"/>
      <c r="F178" s="139"/>
      <c r="G178" s="139"/>
      <c r="H178" s="139"/>
      <c r="I178" s="139"/>
    </row>
    <row r="179" spans="1:9" ht="16.5" customHeight="1">
      <c r="A179" s="139"/>
      <c r="B179" s="139"/>
      <c r="C179" s="139"/>
      <c r="D179" s="139"/>
      <c r="E179" s="139"/>
      <c r="F179" s="139"/>
      <c r="G179" s="139"/>
      <c r="H179" s="139"/>
      <c r="I179" s="139"/>
    </row>
    <row r="180" spans="1:9" ht="16.5" customHeight="1">
      <c r="A180" s="139"/>
      <c r="B180" s="139"/>
      <c r="C180" s="139"/>
      <c r="D180" s="139"/>
      <c r="E180" s="139"/>
      <c r="F180" s="139"/>
      <c r="G180" s="139"/>
      <c r="H180" s="139"/>
      <c r="I180" s="139"/>
    </row>
    <row r="181" spans="1:9" ht="16.5" customHeight="1">
      <c r="A181" s="139"/>
      <c r="B181" s="139"/>
      <c r="C181" s="139"/>
      <c r="D181" s="139"/>
      <c r="E181" s="139"/>
      <c r="F181" s="139"/>
      <c r="G181" s="139"/>
      <c r="H181" s="139"/>
      <c r="I181" s="139"/>
    </row>
    <row r="182" spans="1:9" ht="16.5" customHeight="1">
      <c r="A182" s="139"/>
      <c r="B182" s="139"/>
      <c r="C182" s="139"/>
      <c r="D182" s="139"/>
      <c r="E182" s="139"/>
      <c r="F182" s="139"/>
      <c r="G182" s="139"/>
      <c r="H182" s="139"/>
      <c r="I182" s="139"/>
    </row>
    <row r="183" spans="1:9" ht="16.5" customHeight="1">
      <c r="A183" s="139"/>
      <c r="B183" s="139"/>
      <c r="C183" s="139"/>
      <c r="D183" s="139"/>
      <c r="E183" s="139"/>
      <c r="F183" s="139"/>
      <c r="G183" s="139"/>
      <c r="H183" s="139"/>
      <c r="I183" s="139"/>
    </row>
    <row r="184" spans="1:9" ht="16.5" customHeight="1">
      <c r="A184" s="139"/>
      <c r="B184" s="139"/>
      <c r="C184" s="139"/>
      <c r="D184" s="139"/>
      <c r="E184" s="139"/>
      <c r="F184" s="139"/>
      <c r="G184" s="139"/>
      <c r="H184" s="139"/>
      <c r="I184" s="139"/>
    </row>
    <row r="185" spans="1:9" ht="16.5" customHeight="1">
      <c r="A185" s="139"/>
      <c r="B185" s="139"/>
      <c r="C185" s="139"/>
      <c r="D185" s="139"/>
      <c r="E185" s="139"/>
      <c r="F185" s="139"/>
      <c r="G185" s="139"/>
      <c r="H185" s="139"/>
      <c r="I185" s="139"/>
    </row>
    <row r="186" spans="1:9" ht="16.5" customHeight="1">
      <c r="A186" s="139"/>
      <c r="B186" s="139"/>
      <c r="C186" s="139"/>
      <c r="D186" s="139"/>
      <c r="E186" s="139"/>
      <c r="F186" s="139"/>
      <c r="G186" s="139"/>
      <c r="H186" s="139"/>
      <c r="I186" s="139"/>
    </row>
    <row r="187" spans="1:9" ht="16.5" customHeight="1">
      <c r="A187" s="139"/>
      <c r="B187" s="139"/>
      <c r="C187" s="139"/>
      <c r="D187" s="139"/>
      <c r="E187" s="139"/>
      <c r="F187" s="139"/>
      <c r="G187" s="139"/>
      <c r="H187" s="139"/>
      <c r="I187" s="139"/>
    </row>
    <row r="188" spans="1:9" ht="16.5" customHeight="1">
      <c r="A188" s="139"/>
      <c r="B188" s="139"/>
      <c r="C188" s="139"/>
      <c r="D188" s="139"/>
      <c r="E188" s="139"/>
      <c r="F188" s="139"/>
      <c r="G188" s="139"/>
      <c r="H188" s="139"/>
      <c r="I188" s="139"/>
    </row>
    <row r="189" spans="1:9" ht="16.5" customHeight="1">
      <c r="A189" s="139"/>
      <c r="B189" s="139"/>
      <c r="C189" s="139"/>
      <c r="D189" s="139"/>
      <c r="E189" s="139"/>
      <c r="F189" s="139"/>
      <c r="G189" s="139"/>
      <c r="H189" s="139"/>
      <c r="I189" s="139"/>
    </row>
    <row r="190" spans="1:9" ht="16.5" customHeight="1">
      <c r="A190" s="139"/>
      <c r="B190" s="139"/>
      <c r="C190" s="139"/>
      <c r="D190" s="139"/>
      <c r="E190" s="139"/>
      <c r="F190" s="139"/>
      <c r="G190" s="139"/>
      <c r="H190" s="139"/>
      <c r="I190" s="139"/>
    </row>
    <row r="191" spans="1:9" ht="16.5" customHeight="1">
      <c r="A191" s="139"/>
      <c r="B191" s="139"/>
      <c r="C191" s="139"/>
      <c r="D191" s="139"/>
      <c r="E191" s="139"/>
      <c r="F191" s="139"/>
      <c r="G191" s="139"/>
      <c r="H191" s="139"/>
      <c r="I191" s="139"/>
    </row>
    <row r="192" spans="1:9" ht="16.5" customHeight="1">
      <c r="A192" s="139"/>
      <c r="B192" s="139"/>
      <c r="C192" s="139"/>
      <c r="D192" s="139"/>
      <c r="E192" s="139"/>
      <c r="F192" s="139"/>
      <c r="G192" s="139"/>
      <c r="H192" s="139"/>
      <c r="I192" s="139"/>
    </row>
    <row r="193" spans="1:9" ht="16.5" customHeight="1">
      <c r="A193" s="139"/>
      <c r="B193" s="139"/>
      <c r="C193" s="139"/>
      <c r="D193" s="139"/>
      <c r="E193" s="139"/>
      <c r="F193" s="139"/>
      <c r="G193" s="139"/>
      <c r="H193" s="139"/>
      <c r="I193" s="139"/>
    </row>
    <row r="194" spans="1:9" ht="16.5" customHeight="1">
      <c r="A194" s="139"/>
      <c r="B194" s="139"/>
      <c r="C194" s="139"/>
      <c r="D194" s="139"/>
      <c r="E194" s="139"/>
      <c r="F194" s="139"/>
      <c r="G194" s="139"/>
      <c r="H194" s="139"/>
      <c r="I194" s="139"/>
    </row>
    <row r="195" spans="1:9" ht="16.5" customHeight="1">
      <c r="A195" s="139"/>
      <c r="B195" s="139"/>
      <c r="C195" s="139"/>
      <c r="D195" s="139"/>
      <c r="E195" s="139"/>
      <c r="F195" s="139"/>
      <c r="G195" s="139"/>
      <c r="H195" s="139"/>
      <c r="I195" s="139"/>
    </row>
    <row r="196" spans="1:9" ht="16.5" customHeight="1">
      <c r="A196" s="139"/>
      <c r="B196" s="139"/>
      <c r="C196" s="139"/>
      <c r="D196" s="139"/>
      <c r="E196" s="139"/>
      <c r="F196" s="139"/>
      <c r="G196" s="139"/>
      <c r="H196" s="139"/>
    </row>
    <row r="197" spans="1:9" ht="16.5" customHeight="1"/>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sheetData>
  <mergeCells count="6">
    <mergeCell ref="A11:I14"/>
    <mergeCell ref="A16:I33"/>
    <mergeCell ref="A35:I47"/>
    <mergeCell ref="A49:I71"/>
    <mergeCell ref="A1:I1"/>
    <mergeCell ref="A4:I9"/>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24"/>
  <sheetViews>
    <sheetView topLeftCell="A8" zoomScaleNormal="100" workbookViewId="0">
      <selection activeCell="J21" sqref="J21"/>
    </sheetView>
  </sheetViews>
  <sheetFormatPr defaultRowHeight="13.2"/>
  <cols>
    <col min="1" max="1" width="4.33203125" customWidth="1"/>
    <col min="2" max="2" width="32.6640625" customWidth="1"/>
    <col min="3" max="3" width="8.33203125" customWidth="1"/>
    <col min="4" max="5" width="14" bestFit="1" customWidth="1"/>
    <col min="6" max="6" width="6.5546875" customWidth="1"/>
    <col min="7" max="7" width="14.109375" customWidth="1"/>
    <col min="8" max="8" width="8.6640625" customWidth="1"/>
  </cols>
  <sheetData>
    <row r="1" spans="1:10" ht="37.950000000000003" customHeight="1">
      <c r="A1" s="176" t="s">
        <v>34</v>
      </c>
      <c r="B1" s="176"/>
      <c r="C1" s="176"/>
      <c r="D1" s="176"/>
      <c r="E1" s="176"/>
      <c r="F1" s="176"/>
      <c r="G1" s="176"/>
      <c r="H1" s="176"/>
      <c r="J1" t="s">
        <v>33</v>
      </c>
    </row>
    <row r="2" spans="1:10" ht="28.5" customHeight="1">
      <c r="A2" s="176" t="s">
        <v>214</v>
      </c>
      <c r="B2" s="176"/>
      <c r="C2" s="176"/>
      <c r="D2" s="176"/>
      <c r="E2" s="176"/>
      <c r="F2" s="176"/>
      <c r="G2" s="176"/>
      <c r="H2" s="176"/>
    </row>
    <row r="3" spans="1:10" ht="28.2" customHeight="1">
      <c r="A3" t="s">
        <v>32</v>
      </c>
      <c r="B3" s="42" t="s">
        <v>31</v>
      </c>
      <c r="C3" s="41"/>
      <c r="D3" s="41"/>
      <c r="E3" s="41"/>
      <c r="F3" s="40"/>
      <c r="G3" s="40"/>
      <c r="H3" s="40"/>
    </row>
    <row r="4" spans="1:10" ht="16.5" customHeight="1">
      <c r="A4" s="35"/>
      <c r="B4" s="39"/>
      <c r="C4" s="177" t="s">
        <v>30</v>
      </c>
      <c r="D4" s="179" t="s">
        <v>215</v>
      </c>
      <c r="E4" s="180"/>
      <c r="F4" s="181"/>
      <c r="G4" s="182" t="s">
        <v>216</v>
      </c>
      <c r="H4" s="177" t="s">
        <v>29</v>
      </c>
    </row>
    <row r="5" spans="1:10" ht="27" customHeight="1">
      <c r="A5" s="32" t="s">
        <v>28</v>
      </c>
      <c r="B5" s="38" t="s">
        <v>27</v>
      </c>
      <c r="C5" s="178"/>
      <c r="D5" s="8" t="s">
        <v>26</v>
      </c>
      <c r="E5" s="8" t="s">
        <v>25</v>
      </c>
      <c r="F5" s="37" t="s">
        <v>24</v>
      </c>
      <c r="G5" s="183"/>
      <c r="H5" s="178"/>
    </row>
    <row r="6" spans="1:10" ht="38.25" customHeight="1">
      <c r="A6" s="6">
        <v>1</v>
      </c>
      <c r="B6" s="36" t="s">
        <v>22</v>
      </c>
      <c r="C6" s="6" t="s">
        <v>4</v>
      </c>
      <c r="D6" s="151">
        <v>396929617.26207995</v>
      </c>
      <c r="E6" s="151">
        <v>409386955</v>
      </c>
      <c r="F6" s="157">
        <f>+E6/D6%</f>
        <v>103.13842484817526</v>
      </c>
      <c r="G6" s="151">
        <v>309563426</v>
      </c>
      <c r="H6" s="152">
        <f>E6/G6*100</f>
        <v>132.24655130932683</v>
      </c>
    </row>
    <row r="7" spans="1:10" hidden="1">
      <c r="A7" s="32"/>
      <c r="B7" s="34" t="s">
        <v>23</v>
      </c>
      <c r="C7" s="15"/>
      <c r="D7" s="33"/>
      <c r="E7" s="33"/>
      <c r="F7" s="27"/>
      <c r="G7" s="33"/>
      <c r="H7" s="27"/>
    </row>
    <row r="8" spans="1:10" ht="21.75" customHeight="1">
      <c r="A8" s="29">
        <v>2</v>
      </c>
      <c r="B8" s="28" t="s">
        <v>22</v>
      </c>
      <c r="C8" s="27"/>
      <c r="D8" s="151"/>
      <c r="E8" s="151"/>
      <c r="F8" s="157"/>
      <c r="G8" s="151"/>
      <c r="H8" s="152"/>
    </row>
    <row r="9" spans="1:10" ht="15" customHeight="1">
      <c r="A9" s="32"/>
      <c r="B9" s="14" t="s">
        <v>21</v>
      </c>
      <c r="C9" s="32" t="s">
        <v>13</v>
      </c>
      <c r="D9" s="151">
        <v>349165007.44800001</v>
      </c>
      <c r="E9" s="151">
        <v>291036687</v>
      </c>
      <c r="F9" s="157">
        <f>+E9/D9%</f>
        <v>83.352191884045865</v>
      </c>
      <c r="G9" s="151">
        <v>290949245</v>
      </c>
      <c r="H9" s="152">
        <f>E9/G9*100</f>
        <v>100.03005403915037</v>
      </c>
    </row>
    <row r="10" spans="1:10" ht="21.75" customHeight="1">
      <c r="A10" s="29">
        <v>3</v>
      </c>
      <c r="B10" s="28" t="s">
        <v>20</v>
      </c>
      <c r="C10" s="8" t="s">
        <v>19</v>
      </c>
      <c r="D10" s="158"/>
      <c r="E10" s="158">
        <v>2337</v>
      </c>
      <c r="F10" s="30"/>
      <c r="G10" s="158">
        <v>2225</v>
      </c>
      <c r="H10" s="152">
        <f>E10/G10*100</f>
        <v>105.03370786516855</v>
      </c>
    </row>
    <row r="11" spans="1:10" ht="13.8">
      <c r="A11" s="32"/>
      <c r="B11" s="14" t="s">
        <v>18</v>
      </c>
      <c r="C11" s="32" t="s">
        <v>13</v>
      </c>
      <c r="D11" s="158"/>
      <c r="E11" s="158">
        <v>2053</v>
      </c>
      <c r="F11" s="30"/>
      <c r="G11" s="158">
        <v>2077</v>
      </c>
      <c r="H11" s="152">
        <f>E11/G11*100</f>
        <v>98.844487241213287</v>
      </c>
    </row>
    <row r="12" spans="1:10" ht="25.2" customHeight="1">
      <c r="A12" s="8">
        <v>4</v>
      </c>
      <c r="B12" s="31" t="s">
        <v>17</v>
      </c>
      <c r="C12" s="6" t="s">
        <v>4</v>
      </c>
      <c r="D12" s="230"/>
      <c r="E12" s="230">
        <f>E9/E11</f>
        <v>141761.65952264977</v>
      </c>
      <c r="F12" s="30"/>
      <c r="G12" s="230">
        <f>G9/G11</f>
        <v>140081.4853153587</v>
      </c>
      <c r="H12" s="9">
        <f>E12/G12*100</f>
        <v>101.19942632212143</v>
      </c>
    </row>
    <row r="13" spans="1:10" ht="29.25" customHeight="1">
      <c r="A13" s="29">
        <v>5</v>
      </c>
      <c r="B13" s="28" t="s">
        <v>16</v>
      </c>
      <c r="C13" s="174" t="s">
        <v>165</v>
      </c>
      <c r="D13" s="22"/>
      <c r="E13" s="22"/>
      <c r="F13" s="20"/>
      <c r="G13" s="22"/>
      <c r="H13" s="4"/>
    </row>
    <row r="14" spans="1:10" ht="19.2" customHeight="1">
      <c r="A14" s="27"/>
      <c r="B14" s="14" t="s">
        <v>15</v>
      </c>
      <c r="C14" s="175"/>
      <c r="D14" s="151">
        <v>18637.112000000005</v>
      </c>
      <c r="E14" s="151">
        <v>13888.625</v>
      </c>
      <c r="F14" s="20">
        <f>E14/D14*100</f>
        <v>74.521336782222463</v>
      </c>
      <c r="G14" s="151">
        <v>47970</v>
      </c>
      <c r="H14" s="152">
        <f t="shared" ref="H14:H21" si="0">E14/G14*100</f>
        <v>28.952730873462578</v>
      </c>
    </row>
    <row r="15" spans="1:10" ht="20.25" customHeight="1">
      <c r="A15" s="26"/>
      <c r="B15" s="25" t="s">
        <v>14</v>
      </c>
      <c r="C15" s="24" t="s">
        <v>166</v>
      </c>
      <c r="D15" s="151">
        <v>17613.531200000001</v>
      </c>
      <c r="E15" s="151">
        <v>13909</v>
      </c>
      <c r="F15" s="20">
        <f>E15/D15*100</f>
        <v>78.967697289456638</v>
      </c>
      <c r="G15" s="151">
        <v>39231</v>
      </c>
      <c r="H15" s="152">
        <f t="shared" si="0"/>
        <v>35.454105171930358</v>
      </c>
    </row>
    <row r="16" spans="1:10" ht="19.95" customHeight="1">
      <c r="A16" s="23"/>
      <c r="B16" s="14" t="s">
        <v>12</v>
      </c>
      <c r="C16" s="15" t="s">
        <v>11</v>
      </c>
      <c r="D16" s="159">
        <v>12191</v>
      </c>
      <c r="E16" s="151">
        <v>10012.81</v>
      </c>
      <c r="F16" s="20">
        <f>E16/D16*100</f>
        <v>82.132802887375931</v>
      </c>
      <c r="G16" s="151">
        <v>7683.4</v>
      </c>
      <c r="H16" s="152">
        <f t="shared" si="0"/>
        <v>130.31743759273238</v>
      </c>
    </row>
    <row r="17" spans="1:8" ht="26.25" customHeight="1">
      <c r="A17" s="21">
        <v>6</v>
      </c>
      <c r="B17" s="7" t="s">
        <v>10</v>
      </c>
      <c r="C17" s="6" t="s">
        <v>4</v>
      </c>
      <c r="D17" s="151">
        <v>12400000</v>
      </c>
      <c r="E17" s="151">
        <v>25465131</v>
      </c>
      <c r="F17" s="20">
        <f>E17/D17*100</f>
        <v>205.36395967741936</v>
      </c>
      <c r="G17" s="151">
        <v>37878966</v>
      </c>
      <c r="H17" s="231">
        <f t="shared" si="0"/>
        <v>67.227629708794055</v>
      </c>
    </row>
    <row r="18" spans="1:8" ht="26.25" customHeight="1">
      <c r="A18" s="15">
        <v>7</v>
      </c>
      <c r="B18" s="14" t="s">
        <v>9</v>
      </c>
      <c r="C18" s="6" t="s">
        <v>4</v>
      </c>
      <c r="D18" s="12">
        <v>30914383</v>
      </c>
      <c r="E18" s="12">
        <v>82885590</v>
      </c>
      <c r="F18" s="20">
        <f>E18/D18*100</f>
        <v>268.11335681517562</v>
      </c>
      <c r="G18" s="12">
        <v>35540888</v>
      </c>
      <c r="H18" s="231">
        <f t="shared" si="0"/>
        <v>233.21192762544368</v>
      </c>
    </row>
    <row r="19" spans="1:8" ht="26.25" customHeight="1">
      <c r="A19" s="8">
        <v>8</v>
      </c>
      <c r="B19" s="19" t="s">
        <v>8</v>
      </c>
      <c r="C19" s="8" t="s">
        <v>7</v>
      </c>
      <c r="D19" s="18"/>
      <c r="E19" s="16">
        <v>12.1</v>
      </c>
      <c r="F19" s="17"/>
      <c r="G19" s="16">
        <v>30.5</v>
      </c>
      <c r="H19" s="152">
        <f t="shared" si="0"/>
        <v>39.672131147540988</v>
      </c>
    </row>
    <row r="20" spans="1:8" ht="24.75" customHeight="1">
      <c r="A20" s="15">
        <v>9</v>
      </c>
      <c r="B20" s="14" t="s">
        <v>6</v>
      </c>
      <c r="C20" s="6" t="s">
        <v>4</v>
      </c>
      <c r="D20" s="13"/>
      <c r="E20" s="12">
        <v>75227552.400000006</v>
      </c>
      <c r="F20" s="11"/>
      <c r="G20" s="10">
        <v>59133522.399999999</v>
      </c>
      <c r="H20" s="9">
        <f t="shared" si="0"/>
        <v>127.21642369134433</v>
      </c>
    </row>
    <row r="21" spans="1:8" ht="28.2" customHeight="1">
      <c r="A21" s="8">
        <v>10</v>
      </c>
      <c r="B21" s="7" t="s">
        <v>5</v>
      </c>
      <c r="C21" s="8" t="s">
        <v>4</v>
      </c>
      <c r="D21" s="232"/>
      <c r="E21" s="5">
        <f>E20/E10/9</f>
        <v>3576.6439594922267</v>
      </c>
      <c r="F21" s="5"/>
      <c r="G21" s="5">
        <f>G20/G10/9</f>
        <v>2952.9848888888887</v>
      </c>
      <c r="H21" s="152">
        <f t="shared" si="0"/>
        <v>121.11961605187898</v>
      </c>
    </row>
    <row r="22" spans="1:8" ht="21.75" customHeight="1">
      <c r="A22" s="1"/>
      <c r="B22" s="1"/>
      <c r="C22" s="1"/>
      <c r="D22" s="1"/>
      <c r="E22" s="1"/>
      <c r="F22" s="1"/>
      <c r="G22" s="1"/>
      <c r="H22" s="1"/>
    </row>
    <row r="23" spans="1:8" ht="27.75" customHeight="1">
      <c r="A23" s="1"/>
      <c r="B23" s="3" t="s">
        <v>3</v>
      </c>
      <c r="C23" s="2"/>
      <c r="D23" s="2"/>
      <c r="E23" s="2"/>
      <c r="F23" s="2" t="s">
        <v>2</v>
      </c>
      <c r="G23" s="2"/>
      <c r="H23" s="1"/>
    </row>
    <row r="24" spans="1:8" ht="25.5" customHeight="1">
      <c r="A24" s="1"/>
      <c r="B24" s="3" t="s">
        <v>1</v>
      </c>
      <c r="C24" s="2"/>
      <c r="D24" s="2"/>
      <c r="E24" s="2"/>
      <c r="F24" s="2" t="s">
        <v>0</v>
      </c>
      <c r="G24" s="2"/>
      <c r="H24" s="1"/>
    </row>
  </sheetData>
  <mergeCells count="7">
    <mergeCell ref="C13:C14"/>
    <mergeCell ref="A1:H1"/>
    <mergeCell ref="A2:H2"/>
    <mergeCell ref="C4:C5"/>
    <mergeCell ref="D4:F4"/>
    <mergeCell ref="G4:G5"/>
    <mergeCell ref="H4:H5"/>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1:K30"/>
  <sheetViews>
    <sheetView topLeftCell="A16" workbookViewId="0">
      <selection activeCell="A28" sqref="A28"/>
    </sheetView>
  </sheetViews>
  <sheetFormatPr defaultRowHeight="13.2"/>
  <cols>
    <col min="1" max="5" width="9.109375" style="138"/>
    <col min="6" max="6" width="6.6640625" style="138" customWidth="1"/>
    <col min="7" max="7" width="9.109375" style="138"/>
    <col min="8" max="8" width="18.5546875" style="138" bestFit="1" customWidth="1"/>
    <col min="9" max="9" width="10.44140625" style="138" customWidth="1"/>
  </cols>
  <sheetData>
    <row r="1" spans="1:11" ht="65.25" customHeight="1">
      <c r="A1" s="184" t="s">
        <v>203</v>
      </c>
      <c r="B1" s="185"/>
      <c r="C1" s="185"/>
      <c r="D1" s="185"/>
      <c r="E1" s="185"/>
      <c r="F1" s="185"/>
      <c r="G1" s="185"/>
      <c r="H1" s="185"/>
      <c r="I1" s="185"/>
    </row>
    <row r="2" spans="1:11" ht="25.5" customHeight="1">
      <c r="A2" s="193" t="s">
        <v>40</v>
      </c>
      <c r="B2" s="193"/>
      <c r="C2" s="193"/>
      <c r="D2" s="193"/>
      <c r="E2" s="193"/>
      <c r="F2" s="193"/>
      <c r="G2" s="193"/>
      <c r="H2" s="193"/>
      <c r="I2" s="193"/>
    </row>
    <row r="3" spans="1:11" ht="19.5" customHeight="1">
      <c r="A3" s="186" t="s">
        <v>204</v>
      </c>
      <c r="B3" s="187"/>
      <c r="C3" s="187"/>
      <c r="D3" s="187"/>
      <c r="E3" s="187"/>
      <c r="F3" s="187"/>
      <c r="G3" s="187"/>
      <c r="H3" s="187"/>
      <c r="I3" s="187"/>
    </row>
    <row r="4" spans="1:11" ht="21" customHeight="1">
      <c r="A4" s="187"/>
      <c r="B4" s="187"/>
      <c r="C4" s="187"/>
      <c r="D4" s="187"/>
      <c r="E4" s="187"/>
      <c r="F4" s="187"/>
      <c r="G4" s="187"/>
      <c r="H4" s="187"/>
      <c r="I4" s="187"/>
    </row>
    <row r="5" spans="1:11" ht="18.75" customHeight="1">
      <c r="A5" s="187"/>
      <c r="B5" s="187"/>
      <c r="C5" s="187"/>
      <c r="D5" s="187"/>
      <c r="E5" s="187"/>
      <c r="F5" s="187"/>
      <c r="G5" s="187"/>
      <c r="H5" s="187"/>
      <c r="I5" s="187"/>
    </row>
    <row r="6" spans="1:11" ht="21" hidden="1" customHeight="1">
      <c r="A6" s="187"/>
      <c r="B6" s="187"/>
      <c r="C6" s="187"/>
      <c r="D6" s="187"/>
      <c r="E6" s="187"/>
      <c r="F6" s="187"/>
      <c r="G6" s="187"/>
      <c r="H6" s="187"/>
      <c r="I6" s="187"/>
    </row>
    <row r="7" spans="1:11" ht="2.25" customHeight="1">
      <c r="A7" s="187"/>
      <c r="B7" s="187"/>
      <c r="C7" s="187"/>
      <c r="D7" s="187"/>
      <c r="E7" s="187"/>
      <c r="F7" s="187"/>
      <c r="G7" s="187"/>
      <c r="H7" s="187"/>
      <c r="I7" s="187"/>
    </row>
    <row r="8" spans="1:11" ht="5.25" customHeight="1">
      <c r="A8" s="187"/>
      <c r="B8" s="187"/>
      <c r="C8" s="187"/>
      <c r="D8" s="187"/>
      <c r="E8" s="187"/>
      <c r="F8" s="187"/>
      <c r="G8" s="187"/>
      <c r="H8" s="187"/>
      <c r="I8" s="187"/>
    </row>
    <row r="9" spans="1:11" ht="18" customHeight="1">
      <c r="A9" s="141" t="s">
        <v>39</v>
      </c>
      <c r="B9" s="141"/>
      <c r="C9" s="141"/>
      <c r="D9" s="141"/>
      <c r="E9" s="141"/>
      <c r="F9" s="141"/>
      <c r="G9" s="141"/>
      <c r="H9" s="141"/>
      <c r="I9" s="142"/>
    </row>
    <row r="10" spans="1:11" ht="21" customHeight="1">
      <c r="A10" s="188" t="s">
        <v>205</v>
      </c>
      <c r="B10" s="189"/>
      <c r="C10" s="189"/>
      <c r="D10" s="189"/>
      <c r="E10" s="189"/>
      <c r="F10" s="189"/>
      <c r="G10" s="189"/>
      <c r="H10" s="189"/>
      <c r="I10" s="189"/>
    </row>
    <row r="11" spans="1:11" ht="21" customHeight="1">
      <c r="A11" s="189"/>
      <c r="B11" s="189"/>
      <c r="C11" s="189"/>
      <c r="D11" s="189"/>
      <c r="E11" s="189"/>
      <c r="F11" s="189"/>
      <c r="G11" s="189"/>
      <c r="H11" s="189"/>
      <c r="I11" s="189"/>
    </row>
    <row r="12" spans="1:11" ht="21" customHeight="1">
      <c r="A12" s="189"/>
      <c r="B12" s="189"/>
      <c r="C12" s="189"/>
      <c r="D12" s="189"/>
      <c r="E12" s="189"/>
      <c r="F12" s="189"/>
      <c r="G12" s="189"/>
      <c r="H12" s="189"/>
      <c r="I12" s="189"/>
    </row>
    <row r="13" spans="1:11" ht="21" customHeight="1">
      <c r="A13" s="189"/>
      <c r="B13" s="189"/>
      <c r="C13" s="189"/>
      <c r="D13" s="189"/>
      <c r="E13" s="189"/>
      <c r="F13" s="189"/>
      <c r="G13" s="189"/>
      <c r="H13" s="189"/>
      <c r="I13" s="189"/>
    </row>
    <row r="14" spans="1:11" ht="21" customHeight="1">
      <c r="A14" s="189"/>
      <c r="B14" s="189"/>
      <c r="C14" s="189"/>
      <c r="D14" s="189"/>
      <c r="E14" s="189"/>
      <c r="F14" s="189"/>
      <c r="G14" s="189"/>
      <c r="H14" s="189"/>
      <c r="I14" s="189"/>
    </row>
    <row r="15" spans="1:11" ht="27.75" customHeight="1">
      <c r="A15" s="143" t="s">
        <v>162</v>
      </c>
      <c r="B15" s="143"/>
      <c r="C15" s="143"/>
      <c r="D15" s="143"/>
      <c r="E15" s="143"/>
      <c r="F15" s="143"/>
      <c r="G15" s="143"/>
      <c r="H15" s="143"/>
      <c r="I15" s="143"/>
    </row>
    <row r="16" spans="1:11" ht="27.75" customHeight="1">
      <c r="A16" s="143" t="s">
        <v>163</v>
      </c>
      <c r="B16" s="143"/>
      <c r="C16" s="143"/>
      <c r="D16" s="143"/>
      <c r="E16" s="143"/>
      <c r="F16" s="143"/>
      <c r="G16" s="143"/>
      <c r="H16" s="143"/>
      <c r="I16" s="143"/>
      <c r="K16" s="43"/>
    </row>
    <row r="17" spans="1:11" ht="40.5" customHeight="1">
      <c r="A17" s="190" t="s">
        <v>206</v>
      </c>
      <c r="B17" s="191"/>
      <c r="C17" s="191"/>
      <c r="D17" s="191"/>
      <c r="E17" s="191"/>
      <c r="F17" s="191"/>
      <c r="G17" s="191"/>
      <c r="H17" s="191"/>
      <c r="I17" s="191"/>
      <c r="J17" s="43"/>
      <c r="K17" s="43"/>
    </row>
    <row r="18" spans="1:11" ht="27.75" customHeight="1">
      <c r="A18" s="191"/>
      <c r="B18" s="191"/>
      <c r="C18" s="191"/>
      <c r="D18" s="191"/>
      <c r="E18" s="191"/>
      <c r="F18" s="191"/>
      <c r="G18" s="191"/>
      <c r="H18" s="191"/>
      <c r="I18" s="191"/>
      <c r="J18" s="43"/>
      <c r="K18" s="43"/>
    </row>
    <row r="19" spans="1:11" ht="25.5" customHeight="1">
      <c r="A19" s="194" t="s">
        <v>207</v>
      </c>
      <c r="B19" s="194"/>
      <c r="C19" s="194"/>
      <c r="D19" s="194"/>
      <c r="E19" s="194"/>
      <c r="F19" s="194"/>
      <c r="G19" s="194"/>
      <c r="H19" s="194"/>
      <c r="I19" s="194"/>
    </row>
    <row r="20" spans="1:11" ht="39.6" customHeight="1">
      <c r="A20" s="195" t="s">
        <v>208</v>
      </c>
      <c r="B20" s="195"/>
      <c r="C20" s="195"/>
      <c r="D20" s="195"/>
      <c r="E20" s="195"/>
      <c r="F20" s="195"/>
      <c r="G20" s="195"/>
      <c r="H20" s="195"/>
      <c r="I20" s="195"/>
    </row>
    <row r="21" spans="1:11" ht="20.25" customHeight="1">
      <c r="A21" s="144" t="s">
        <v>209</v>
      </c>
      <c r="B21" s="144"/>
      <c r="C21" s="144"/>
      <c r="D21" s="144"/>
      <c r="E21" s="144"/>
      <c r="F21" s="144"/>
      <c r="G21" s="144"/>
      <c r="H21" s="144"/>
      <c r="I21" s="144"/>
    </row>
    <row r="22" spans="1:11" ht="21" customHeight="1">
      <c r="A22" s="144" t="s">
        <v>211</v>
      </c>
      <c r="B22" s="144"/>
      <c r="C22" s="144"/>
      <c r="D22" s="144"/>
      <c r="E22" s="144"/>
      <c r="F22" s="144"/>
      <c r="G22" s="144"/>
      <c r="H22" s="144"/>
      <c r="I22" s="144"/>
    </row>
    <row r="23" spans="1:11" s="43" customFormat="1" ht="25.5" customHeight="1">
      <c r="A23" s="144" t="s">
        <v>210</v>
      </c>
      <c r="B23" s="144"/>
      <c r="C23" s="144"/>
      <c r="D23" s="144"/>
      <c r="E23" s="144"/>
      <c r="F23" s="144"/>
      <c r="G23" s="144"/>
      <c r="H23" s="144"/>
      <c r="I23" s="144"/>
    </row>
    <row r="24" spans="1:11" ht="25.5" customHeight="1">
      <c r="A24" s="144" t="s">
        <v>212</v>
      </c>
      <c r="B24" s="144"/>
      <c r="C24" s="144"/>
      <c r="D24" s="144"/>
      <c r="E24" s="144"/>
      <c r="F24" s="144"/>
      <c r="G24" s="144"/>
      <c r="H24" s="144"/>
      <c r="I24" s="144"/>
    </row>
    <row r="25" spans="1:11" ht="25.5" customHeight="1">
      <c r="A25" s="144" t="s">
        <v>38</v>
      </c>
      <c r="B25" s="145"/>
      <c r="C25" s="145"/>
      <c r="D25" s="145"/>
      <c r="E25" s="145"/>
      <c r="F25" s="145"/>
      <c r="G25" s="146"/>
      <c r="H25" s="147"/>
      <c r="I25" s="145"/>
    </row>
    <row r="26" spans="1:11" ht="25.5" customHeight="1">
      <c r="A26" s="194" t="s">
        <v>213</v>
      </c>
      <c r="B26" s="194"/>
      <c r="C26" s="194"/>
      <c r="D26" s="194"/>
      <c r="E26" s="194"/>
      <c r="F26" s="194"/>
      <c r="G26" s="194"/>
      <c r="H26" s="194"/>
      <c r="I26" s="194"/>
    </row>
    <row r="27" spans="1:11" ht="0.75" customHeight="1">
      <c r="A27" s="145" t="s">
        <v>37</v>
      </c>
      <c r="B27" s="145"/>
      <c r="C27" s="145"/>
      <c r="D27" s="145"/>
      <c r="E27" s="145"/>
      <c r="F27" s="145"/>
      <c r="G27" s="146" t="s">
        <v>36</v>
      </c>
      <c r="H27" s="148">
        <v>0.98099999999999998</v>
      </c>
      <c r="I27" s="145"/>
    </row>
    <row r="28" spans="1:11" ht="25.5" customHeight="1">
      <c r="A28" s="149"/>
      <c r="B28" s="149"/>
      <c r="C28" s="149"/>
      <c r="D28" s="149"/>
      <c r="E28" s="149"/>
      <c r="F28" s="149"/>
      <c r="G28" s="149"/>
      <c r="H28" s="149"/>
      <c r="I28" s="149"/>
    </row>
    <row r="29" spans="1:11" ht="33.75" customHeight="1">
      <c r="A29" s="192" t="s">
        <v>170</v>
      </c>
      <c r="B29" s="192"/>
      <c r="C29" s="192"/>
      <c r="D29" s="192"/>
      <c r="E29" s="192"/>
      <c r="F29" s="192"/>
      <c r="G29" s="192"/>
      <c r="H29" s="192"/>
      <c r="I29" s="192"/>
    </row>
    <row r="30" spans="1:11" ht="24.75" customHeight="1">
      <c r="A30" s="150" t="s">
        <v>35</v>
      </c>
      <c r="B30" s="150"/>
      <c r="C30" s="150"/>
      <c r="D30" s="150"/>
      <c r="E30" s="150"/>
      <c r="F30" s="150"/>
      <c r="G30" s="150"/>
      <c r="H30" s="150"/>
      <c r="I30" s="150"/>
    </row>
  </sheetData>
  <mergeCells count="9">
    <mergeCell ref="A1:I1"/>
    <mergeCell ref="A3:I8"/>
    <mergeCell ref="A10:I14"/>
    <mergeCell ref="A17:I18"/>
    <mergeCell ref="A29:I29"/>
    <mergeCell ref="A2:I2"/>
    <mergeCell ref="A19:I19"/>
    <mergeCell ref="A20:I20"/>
    <mergeCell ref="A26:I26"/>
  </mergeCells>
  <pageMargins left="0.89" right="0.2" top="0.54" bottom="0.25" header="0.28999999999999998" footer="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E35"/>
  <sheetViews>
    <sheetView topLeftCell="A13" zoomScaleNormal="100" workbookViewId="0">
      <selection activeCell="E30" sqref="E30"/>
    </sheetView>
  </sheetViews>
  <sheetFormatPr defaultColWidth="8.88671875" defaultRowHeight="13.2"/>
  <cols>
    <col min="1" max="1" width="39.6640625" style="43" customWidth="1"/>
    <col min="2" max="2" width="13.109375" style="43" customWidth="1"/>
    <col min="3" max="3" width="13.5546875" style="66" customWidth="1"/>
    <col min="4" max="4" width="13.6640625" style="66" customWidth="1"/>
    <col min="5" max="16384" width="8.88671875" style="43"/>
  </cols>
  <sheetData>
    <row r="3" spans="1:5" ht="35.25" customHeight="1">
      <c r="A3" s="196" t="s">
        <v>85</v>
      </c>
      <c r="B3" s="196"/>
      <c r="C3" s="196"/>
      <c r="D3" s="196"/>
    </row>
    <row r="4" spans="1:5" ht="19.5" customHeight="1">
      <c r="A4" s="196" t="s">
        <v>174</v>
      </c>
      <c r="B4" s="196"/>
      <c r="C4" s="196"/>
      <c r="D4" s="196"/>
    </row>
    <row r="5" spans="1:5" ht="12.75" customHeight="1">
      <c r="A5" s="197"/>
      <c r="B5" s="197"/>
      <c r="C5" s="197"/>
      <c r="D5" s="197"/>
    </row>
    <row r="6" spans="1:5" ht="10.5" customHeight="1">
      <c r="A6" s="85"/>
      <c r="B6" s="85"/>
      <c r="C6" s="85"/>
      <c r="D6" s="85" t="s">
        <v>58</v>
      </c>
      <c r="E6" s="84"/>
    </row>
    <row r="7" spans="1:5" ht="10.5" customHeight="1">
      <c r="A7" s="83"/>
      <c r="B7" s="83"/>
      <c r="C7" s="83"/>
      <c r="D7" s="83"/>
    </row>
    <row r="8" spans="1:5" ht="15.75" customHeight="1">
      <c r="A8" s="198" t="s">
        <v>84</v>
      </c>
      <c r="B8" s="198" t="s">
        <v>175</v>
      </c>
      <c r="C8" s="200" t="s">
        <v>177</v>
      </c>
      <c r="D8" s="201"/>
    </row>
    <row r="9" spans="1:5" ht="18.75" customHeight="1">
      <c r="A9" s="199"/>
      <c r="B9" s="199"/>
      <c r="C9" s="82" t="s">
        <v>26</v>
      </c>
      <c r="D9" s="82" t="s">
        <v>25</v>
      </c>
    </row>
    <row r="10" spans="1:5" ht="23.25" customHeight="1">
      <c r="A10" s="81" t="s">
        <v>83</v>
      </c>
      <c r="B10" s="72">
        <v>542026.13062527997</v>
      </c>
      <c r="C10" s="72">
        <v>397629.81737727998</v>
      </c>
      <c r="D10" s="80">
        <v>466295.12300000002</v>
      </c>
    </row>
    <row r="11" spans="1:5" ht="24" customHeight="1">
      <c r="A11" s="73" t="s">
        <v>82</v>
      </c>
      <c r="B11" s="72">
        <v>371593.52011613135</v>
      </c>
      <c r="C11" s="72">
        <v>271145.42146865698</v>
      </c>
      <c r="D11" s="71">
        <v>287105.321</v>
      </c>
    </row>
    <row r="12" spans="1:5" ht="24" customHeight="1">
      <c r="A12" s="73" t="s">
        <v>81</v>
      </c>
      <c r="B12" s="72">
        <f>B10-B11</f>
        <v>170432.61050914862</v>
      </c>
      <c r="C12" s="72">
        <f>+C10-C11</f>
        <v>126484.395908623</v>
      </c>
      <c r="D12" s="71">
        <f>D10-D11</f>
        <v>179189.80200000003</v>
      </c>
    </row>
    <row r="13" spans="1:5" ht="24" customHeight="1">
      <c r="A13" s="73" t="s">
        <v>80</v>
      </c>
      <c r="B13" s="72">
        <f>B14+B15+B16</f>
        <v>76308.419706136643</v>
      </c>
      <c r="C13" s="72">
        <f>C14+C15+C16</f>
        <v>55612.77727960248</v>
      </c>
      <c r="D13" s="75">
        <f>D14+D15+D16</f>
        <v>114755.34299999999</v>
      </c>
    </row>
    <row r="14" spans="1:5" ht="24" customHeight="1">
      <c r="A14" s="73" t="s">
        <v>79</v>
      </c>
      <c r="B14" s="72">
        <v>18925.091031466662</v>
      </c>
      <c r="C14" s="72">
        <v>14193.818273599996</v>
      </c>
      <c r="D14" s="75">
        <v>18465.673999999999</v>
      </c>
    </row>
    <row r="15" spans="1:5" ht="24" customHeight="1">
      <c r="A15" s="73" t="s">
        <v>78</v>
      </c>
      <c r="B15" s="72">
        <v>17075.400681839998</v>
      </c>
      <c r="C15" s="72">
        <v>12806.550511379999</v>
      </c>
      <c r="D15" s="75">
        <v>16256.485000000001</v>
      </c>
    </row>
    <row r="16" spans="1:5" ht="24" customHeight="1">
      <c r="A16" s="73" t="s">
        <v>77</v>
      </c>
      <c r="B16" s="72">
        <v>40307.92799282998</v>
      </c>
      <c r="C16" s="72">
        <v>28612.408494622483</v>
      </c>
      <c r="D16" s="75">
        <v>80033.183999999994</v>
      </c>
    </row>
    <row r="17" spans="1:5" ht="24" customHeight="1">
      <c r="A17" s="73" t="s">
        <v>76</v>
      </c>
      <c r="B17" s="72">
        <v>1871.0696</v>
      </c>
      <c r="C17" s="79">
        <v>1403.3022000000001</v>
      </c>
      <c r="D17" s="79">
        <v>2134.7260000000001</v>
      </c>
    </row>
    <row r="18" spans="1:5" ht="26.25" customHeight="1">
      <c r="A18" s="73" t="s">
        <v>75</v>
      </c>
      <c r="B18" s="75">
        <f>B12-B13+B17</f>
        <v>95995.260403011984</v>
      </c>
      <c r="C18" s="72">
        <f>C12-C13+C17</f>
        <v>72274.920829020528</v>
      </c>
      <c r="D18" s="71">
        <f>D12-D13+D17</f>
        <v>66569.185000000027</v>
      </c>
    </row>
    <row r="19" spans="1:5" ht="30" customHeight="1">
      <c r="A19" s="73" t="s">
        <v>74</v>
      </c>
      <c r="B19" s="72">
        <f>B20+B21-B22</f>
        <v>-40238.370069757599</v>
      </c>
      <c r="C19" s="72">
        <f>C20+C21-C22</f>
        <v>-35201.669000000002</v>
      </c>
      <c r="D19" s="78">
        <f>D20+D21-D22</f>
        <v>34581.224999999999</v>
      </c>
    </row>
    <row r="20" spans="1:5" ht="24.75" customHeight="1">
      <c r="A20" s="73" t="s">
        <v>73</v>
      </c>
      <c r="B20" s="72"/>
      <c r="C20" s="72"/>
      <c r="D20" s="75">
        <v>51.008000000000003</v>
      </c>
    </row>
    <row r="21" spans="1:5" ht="24.75" customHeight="1">
      <c r="A21" s="73" t="s">
        <v>72</v>
      </c>
      <c r="B21" s="72"/>
      <c r="C21" s="72"/>
      <c r="D21" s="75">
        <v>91137.188999999998</v>
      </c>
    </row>
    <row r="22" spans="1:5" ht="24.75" customHeight="1">
      <c r="A22" s="73" t="s">
        <v>71</v>
      </c>
      <c r="B22" s="72">
        <v>40238.370069757599</v>
      </c>
      <c r="C22" s="72">
        <v>35201.669000000002</v>
      </c>
      <c r="D22" s="75">
        <v>56606.972000000002</v>
      </c>
    </row>
    <row r="23" spans="1:5" ht="17.25" customHeight="1">
      <c r="A23" s="73" t="s">
        <v>70</v>
      </c>
      <c r="B23" s="72">
        <f>B18+B19</f>
        <v>55756.890333254385</v>
      </c>
      <c r="C23" s="72">
        <f>C18+C19</f>
        <v>37073.251829020526</v>
      </c>
      <c r="D23" s="72">
        <f>D18+D19</f>
        <v>101150.41000000003</v>
      </c>
    </row>
    <row r="24" spans="1:5" ht="39.6" customHeight="1">
      <c r="A24" s="74" t="s">
        <v>69</v>
      </c>
      <c r="B24" s="72">
        <v>7491.75</v>
      </c>
      <c r="C24" s="165">
        <v>3985.8760000000002</v>
      </c>
      <c r="D24" s="164">
        <v>20615.056670000002</v>
      </c>
    </row>
    <row r="25" spans="1:5" ht="24" customHeight="1">
      <c r="A25" s="77" t="s">
        <v>68</v>
      </c>
      <c r="B25" s="75">
        <f>B23+B24</f>
        <v>63248.640333254385</v>
      </c>
      <c r="C25" s="75">
        <f>C23+C24</f>
        <v>41059.127829020523</v>
      </c>
      <c r="D25" s="75">
        <f>D23+D24</f>
        <v>121765.46667000004</v>
      </c>
      <c r="E25" s="76"/>
    </row>
    <row r="26" spans="1:5" ht="25.5" customHeight="1">
      <c r="A26" s="73" t="s">
        <v>67</v>
      </c>
      <c r="B26" s="72">
        <f>B25*15%</f>
        <v>9487.2960499881574</v>
      </c>
      <c r="C26" s="72">
        <f>C25*15%</f>
        <v>6158.8691743530781</v>
      </c>
      <c r="D26" s="72">
        <f>D25*15%</f>
        <v>18264.820000500004</v>
      </c>
    </row>
    <row r="27" spans="1:5" ht="25.5" customHeight="1">
      <c r="A27" s="73" t="s">
        <v>65</v>
      </c>
      <c r="B27" s="72">
        <f>B23-B26</f>
        <v>46269.594283266226</v>
      </c>
      <c r="C27" s="72">
        <f>C23-C26</f>
        <v>30914.382654667446</v>
      </c>
      <c r="D27" s="72">
        <f>D23-D26</f>
        <v>82885.589999500022</v>
      </c>
    </row>
    <row r="28" spans="1:5" hidden="1"/>
    <row r="29" spans="1:5" hidden="1">
      <c r="A29" s="70"/>
      <c r="B29" s="70"/>
      <c r="C29" s="69"/>
      <c r="D29" s="69"/>
    </row>
    <row r="30" spans="1:5">
      <c r="B30" s="66"/>
    </row>
    <row r="33" spans="1:4">
      <c r="A33" s="67" t="s">
        <v>64</v>
      </c>
      <c r="B33" s="68"/>
      <c r="C33" s="43"/>
      <c r="D33" s="43"/>
    </row>
    <row r="34" spans="1:4" ht="18" customHeight="1">
      <c r="A34" s="67" t="s">
        <v>176</v>
      </c>
      <c r="B34" s="67"/>
      <c r="C34" s="43"/>
      <c r="D34" s="43"/>
    </row>
    <row r="35" spans="1:4" ht="18.75" customHeight="1">
      <c r="A35" s="67" t="s">
        <v>63</v>
      </c>
      <c r="B35" s="67"/>
      <c r="C35" s="43"/>
      <c r="D35" s="43"/>
    </row>
  </sheetData>
  <mergeCells count="6">
    <mergeCell ref="A3:D3"/>
    <mergeCell ref="A4:D4"/>
    <mergeCell ref="A5:D5"/>
    <mergeCell ref="A8:A9"/>
    <mergeCell ref="B8:B9"/>
    <mergeCell ref="C8:D8"/>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D70"/>
  <sheetViews>
    <sheetView topLeftCell="A41" zoomScaleNormal="100" workbookViewId="0">
      <selection activeCell="C62" sqref="C62"/>
    </sheetView>
  </sheetViews>
  <sheetFormatPr defaultColWidth="9.109375" defaultRowHeight="13.2"/>
  <cols>
    <col min="1" max="1" width="49.5546875" style="43" customWidth="1"/>
    <col min="2" max="2" width="19.88671875" style="43" customWidth="1"/>
    <col min="3" max="3" width="21.33203125" style="43" customWidth="1"/>
    <col min="4" max="16384" width="9.109375" style="43"/>
  </cols>
  <sheetData>
    <row r="2" spans="1:3" ht="13.8">
      <c r="A2" s="202" t="s">
        <v>171</v>
      </c>
      <c r="B2" s="202"/>
      <c r="C2" s="202"/>
    </row>
    <row r="3" spans="1:3" ht="13.8">
      <c r="A3" s="202"/>
      <c r="B3" s="202"/>
      <c r="C3" s="202"/>
    </row>
    <row r="4" spans="1:3" ht="16.2" customHeight="1">
      <c r="A4" s="103" t="s">
        <v>123</v>
      </c>
      <c r="B4" s="203" t="s">
        <v>178</v>
      </c>
      <c r="C4" s="204"/>
    </row>
    <row r="5" spans="1:3" ht="13.2" customHeight="1">
      <c r="A5" s="102"/>
      <c r="B5" s="101" t="s">
        <v>122</v>
      </c>
      <c r="C5" s="100" t="s">
        <v>25</v>
      </c>
    </row>
    <row r="6" spans="1:3" ht="16.2" customHeight="1">
      <c r="A6" s="99" t="s">
        <v>121</v>
      </c>
      <c r="B6" s="94">
        <f>B7+B15+B27</f>
        <v>55612777.385920003</v>
      </c>
      <c r="C6" s="94">
        <f>C7+C15+C27</f>
        <v>114756862.42299999</v>
      </c>
    </row>
    <row r="7" spans="1:3" ht="19.2" customHeight="1">
      <c r="A7" s="95" t="s">
        <v>120</v>
      </c>
      <c r="B7" s="94">
        <f>SUM(B8:B14)</f>
        <v>14193818.312999999</v>
      </c>
      <c r="C7" s="160">
        <f>SUM(C8:C14)</f>
        <v>18465914.169799998</v>
      </c>
    </row>
    <row r="8" spans="1:3" ht="24" customHeight="1">
      <c r="A8" s="97" t="s">
        <v>114</v>
      </c>
      <c r="B8" s="92">
        <v>7226807.2999999998</v>
      </c>
      <c r="C8" s="92">
        <v>5616927.2400000002</v>
      </c>
    </row>
    <row r="9" spans="1:3" ht="15.75" customHeight="1">
      <c r="A9" s="97" t="s">
        <v>119</v>
      </c>
      <c r="B9" s="96">
        <f>B8*12%</f>
        <v>867216.87599999993</v>
      </c>
      <c r="C9" s="96">
        <f>C8*12%</f>
        <v>674031.26879999996</v>
      </c>
    </row>
    <row r="10" spans="1:3" ht="15.75" customHeight="1">
      <c r="A10" s="97" t="s">
        <v>111</v>
      </c>
      <c r="B10" s="92">
        <v>109844.63</v>
      </c>
      <c r="C10" s="92">
        <v>126348.04</v>
      </c>
    </row>
    <row r="11" spans="1:3" ht="15.75" customHeight="1">
      <c r="A11" s="97" t="s">
        <v>118</v>
      </c>
      <c r="B11" s="92">
        <v>1715025.588</v>
      </c>
      <c r="C11" s="92">
        <v>2666584.17</v>
      </c>
    </row>
    <row r="12" spans="1:3" ht="15.75" customHeight="1">
      <c r="A12" s="97" t="s">
        <v>117</v>
      </c>
      <c r="B12" s="92">
        <v>579042.80000000005</v>
      </c>
      <c r="C12" s="92">
        <v>2898350.03</v>
      </c>
    </row>
    <row r="13" spans="1:3" ht="15.75" customHeight="1">
      <c r="A13" s="97" t="s">
        <v>105</v>
      </c>
      <c r="B13" s="92">
        <v>3168190.6439999999</v>
      </c>
      <c r="C13" s="92">
        <v>5768022.0999999996</v>
      </c>
    </row>
    <row r="14" spans="1:3" ht="15.75" customHeight="1">
      <c r="A14" s="97" t="s">
        <v>116</v>
      </c>
      <c r="B14" s="92">
        <v>527690.47499999998</v>
      </c>
      <c r="C14" s="92">
        <v>715651.321</v>
      </c>
    </row>
    <row r="15" spans="1:3" ht="22.5" customHeight="1">
      <c r="A15" s="95" t="s">
        <v>115</v>
      </c>
      <c r="B15" s="98">
        <f>SUM(B16:B26)</f>
        <v>12806550.563999999</v>
      </c>
      <c r="C15" s="161">
        <f>SUM(C16:C26)</f>
        <v>16257764.193600001</v>
      </c>
    </row>
    <row r="16" spans="1:3" ht="15.75" customHeight="1">
      <c r="A16" s="97" t="s">
        <v>114</v>
      </c>
      <c r="B16" s="96">
        <v>7187934.4500000002</v>
      </c>
      <c r="C16" s="92">
        <v>10282423.529999999</v>
      </c>
    </row>
    <row r="17" spans="1:3" ht="15.75" customHeight="1">
      <c r="A17" s="97" t="s">
        <v>113</v>
      </c>
      <c r="B17" s="96">
        <f>B16*12%</f>
        <v>862552.13399999996</v>
      </c>
      <c r="C17" s="96">
        <f>C16*12%</f>
        <v>1233890.8235999998</v>
      </c>
    </row>
    <row r="18" spans="1:3" ht="15.75" customHeight="1">
      <c r="A18" s="73" t="s">
        <v>112</v>
      </c>
      <c r="B18" s="96">
        <v>379680</v>
      </c>
      <c r="C18" s="92">
        <f>461275*1.12</f>
        <v>516628.00000000006</v>
      </c>
    </row>
    <row r="19" spans="1:3" ht="15.75" customHeight="1">
      <c r="A19" s="97" t="s">
        <v>111</v>
      </c>
      <c r="B19" s="96">
        <v>5202.38</v>
      </c>
      <c r="C19" s="92">
        <v>5202.38</v>
      </c>
    </row>
    <row r="20" spans="1:3" ht="19.2" customHeight="1">
      <c r="A20" s="97" t="s">
        <v>110</v>
      </c>
      <c r="B20" s="96">
        <v>450000</v>
      </c>
      <c r="C20" s="92">
        <v>300000</v>
      </c>
    </row>
    <row r="21" spans="1:3" ht="15.75" customHeight="1">
      <c r="A21" s="97" t="s">
        <v>109</v>
      </c>
      <c r="B21" s="96">
        <v>1366839.6</v>
      </c>
      <c r="C21" s="92">
        <v>1625588.95</v>
      </c>
    </row>
    <row r="22" spans="1:3" ht="15.75" customHeight="1">
      <c r="A22" s="97" t="s">
        <v>108</v>
      </c>
      <c r="B22" s="96">
        <v>18435.900000000001</v>
      </c>
      <c r="C22" s="92">
        <v>16750.272000000001</v>
      </c>
    </row>
    <row r="23" spans="1:3" ht="15.75" customHeight="1">
      <c r="A23" s="97" t="s">
        <v>107</v>
      </c>
      <c r="B23" s="96">
        <v>179503.6</v>
      </c>
      <c r="C23" s="92">
        <v>70711.210000000006</v>
      </c>
    </row>
    <row r="24" spans="1:3" ht="15.75" customHeight="1">
      <c r="A24" s="73" t="s">
        <v>106</v>
      </c>
      <c r="B24" s="96">
        <v>33021.4</v>
      </c>
      <c r="C24" s="92">
        <v>26214.21</v>
      </c>
    </row>
    <row r="25" spans="1:3" ht="15.75" customHeight="1">
      <c r="A25" s="97" t="s">
        <v>105</v>
      </c>
      <c r="B25" s="96">
        <v>1584250.2</v>
      </c>
      <c r="C25" s="92">
        <v>1400091.73</v>
      </c>
    </row>
    <row r="26" spans="1:3" ht="15.75" customHeight="1">
      <c r="A26" s="97" t="s">
        <v>168</v>
      </c>
      <c r="B26" s="96">
        <v>739130.9</v>
      </c>
      <c r="C26" s="162">
        <v>780263.08799999999</v>
      </c>
    </row>
    <row r="27" spans="1:3" ht="22.5" customHeight="1">
      <c r="A27" s="95" t="s">
        <v>89</v>
      </c>
      <c r="B27" s="94">
        <f>SUM(B28:B32)+B36+B37+B38+B39+B40+B41+B42+B43+B44+B45</f>
        <v>28612408.508920003</v>
      </c>
      <c r="C27" s="160">
        <f>SUM(C28:C32)+C36+C37+C38+C39+C40+C41+C42+C43+C44+C45</f>
        <v>80033184.059599996</v>
      </c>
    </row>
    <row r="28" spans="1:3" ht="24" customHeight="1">
      <c r="A28" s="73" t="s">
        <v>104</v>
      </c>
      <c r="B28" s="92">
        <v>4350000</v>
      </c>
      <c r="C28" s="92">
        <v>3141196.99</v>
      </c>
    </row>
    <row r="29" spans="1:3" ht="19.2" customHeight="1">
      <c r="A29" s="73" t="s">
        <v>103</v>
      </c>
      <c r="B29" s="92">
        <v>843750</v>
      </c>
      <c r="C29" s="92">
        <v>955988.26</v>
      </c>
    </row>
    <row r="30" spans="1:3" ht="15.75" customHeight="1">
      <c r="A30" s="73" t="s">
        <v>102</v>
      </c>
      <c r="B30" s="92">
        <v>360000</v>
      </c>
      <c r="C30" s="92">
        <v>296437.51</v>
      </c>
    </row>
    <row r="31" spans="1:3" ht="15.75" customHeight="1">
      <c r="A31" s="73" t="s">
        <v>101</v>
      </c>
      <c r="B31" s="92">
        <v>2966250</v>
      </c>
      <c r="C31" s="92">
        <f>2332906.23+272225.82</f>
        <v>2605132.0499999998</v>
      </c>
    </row>
    <row r="32" spans="1:3" ht="15.75" customHeight="1">
      <c r="A32" s="73" t="s">
        <v>100</v>
      </c>
      <c r="B32" s="92">
        <f>B33+B34+B35</f>
        <v>2187153.3829999999</v>
      </c>
      <c r="C32" s="92">
        <f>C33+C34+C35</f>
        <v>2899227.4799999995</v>
      </c>
    </row>
    <row r="33" spans="1:4" ht="15.75" customHeight="1">
      <c r="A33" s="73" t="s">
        <v>99</v>
      </c>
      <c r="B33" s="92">
        <v>997532.4</v>
      </c>
      <c r="C33" s="92">
        <v>910101.48</v>
      </c>
    </row>
    <row r="34" spans="1:4" ht="15.75" customHeight="1">
      <c r="A34" s="73" t="s">
        <v>98</v>
      </c>
      <c r="B34" s="92">
        <v>975041.2</v>
      </c>
      <c r="C34" s="92">
        <v>1765281.66</v>
      </c>
    </row>
    <row r="35" spans="1:4" ht="26.4" customHeight="1">
      <c r="A35" s="73" t="s">
        <v>97</v>
      </c>
      <c r="B35" s="92">
        <v>214579.783</v>
      </c>
      <c r="C35" s="92">
        <v>223844.34</v>
      </c>
    </row>
    <row r="36" spans="1:4" ht="15.75" customHeight="1">
      <c r="A36" s="74" t="s">
        <v>96</v>
      </c>
      <c r="B36" s="92">
        <v>3985875</v>
      </c>
      <c r="C36" s="92">
        <f>5244600+336250</f>
        <v>5580850</v>
      </c>
    </row>
    <row r="37" spans="1:4" ht="15.75" customHeight="1">
      <c r="A37" s="73" t="s">
        <v>94</v>
      </c>
      <c r="B37" s="92">
        <v>57600</v>
      </c>
      <c r="C37" s="163">
        <f>336250*12%</f>
        <v>40350</v>
      </c>
    </row>
    <row r="38" spans="1:4" ht="15.75" customHeight="1">
      <c r="A38" s="73" t="s">
        <v>95</v>
      </c>
      <c r="B38" s="92">
        <v>4713629.6660000002</v>
      </c>
      <c r="C38" s="92">
        <v>1911177.5</v>
      </c>
    </row>
    <row r="39" spans="1:4" ht="15.75" customHeight="1">
      <c r="A39" s="73" t="s">
        <v>94</v>
      </c>
      <c r="B39" s="92">
        <f>B38*12%</f>
        <v>565635.55992000003</v>
      </c>
      <c r="C39" s="92">
        <f>C38*12%</f>
        <v>229341.3</v>
      </c>
      <c r="D39" s="93"/>
    </row>
    <row r="40" spans="1:4" ht="15.75" customHeight="1">
      <c r="A40" s="73" t="s">
        <v>93</v>
      </c>
      <c r="B40" s="92">
        <v>394275.3</v>
      </c>
      <c r="C40" s="92">
        <v>1435395.92</v>
      </c>
    </row>
    <row r="41" spans="1:4" ht="15.75" customHeight="1">
      <c r="A41" s="73" t="s">
        <v>92</v>
      </c>
      <c r="B41" s="92">
        <v>208478.3</v>
      </c>
      <c r="C41" s="92">
        <v>114016.96000000001</v>
      </c>
    </row>
    <row r="42" spans="1:4" ht="15.75" customHeight="1">
      <c r="A42" s="73" t="s">
        <v>167</v>
      </c>
      <c r="B42" s="92">
        <v>2656017.5</v>
      </c>
      <c r="C42" s="92">
        <v>2863101.08</v>
      </c>
    </row>
    <row r="43" spans="1:4" ht="15.75" customHeight="1">
      <c r="A43" s="74" t="s">
        <v>91</v>
      </c>
      <c r="B43" s="92">
        <f>B42*12%</f>
        <v>318722.09999999998</v>
      </c>
      <c r="C43" s="92">
        <f>C42*12%</f>
        <v>343572.12959999999</v>
      </c>
    </row>
    <row r="44" spans="1:4" ht="15.75" customHeight="1">
      <c r="A44" s="73" t="s">
        <v>90</v>
      </c>
      <c r="B44" s="92">
        <v>606649</v>
      </c>
      <c r="C44" s="92">
        <v>474279.09</v>
      </c>
    </row>
    <row r="45" spans="1:4" ht="15.75" customHeight="1">
      <c r="A45" s="73" t="s">
        <v>89</v>
      </c>
      <c r="B45" s="92">
        <v>4398372.7</v>
      </c>
      <c r="C45" s="92">
        <v>57143117.789999999</v>
      </c>
    </row>
    <row r="46" spans="1:4" ht="15.75" customHeight="1">
      <c r="A46" s="73" t="s">
        <v>179</v>
      </c>
      <c r="B46" s="92"/>
      <c r="C46" s="222">
        <f>659851.22+315499.866+6000+2627.03</f>
        <v>983978.11599999992</v>
      </c>
    </row>
    <row r="47" spans="1:4" ht="26.4" customHeight="1">
      <c r="A47" s="74" t="s">
        <v>180</v>
      </c>
      <c r="B47" s="223"/>
      <c r="C47" s="222">
        <v>430577.23</v>
      </c>
    </row>
    <row r="48" spans="1:4" ht="15.75" customHeight="1">
      <c r="A48" s="73" t="s">
        <v>181</v>
      </c>
      <c r="B48" s="224"/>
      <c r="C48" s="222">
        <v>42098455.700000003</v>
      </c>
    </row>
    <row r="49" spans="1:3" ht="15.75" customHeight="1">
      <c r="A49" s="73" t="s">
        <v>182</v>
      </c>
      <c r="B49" s="223"/>
      <c r="C49" s="222"/>
    </row>
    <row r="50" spans="1:3" ht="15.75" customHeight="1">
      <c r="A50" s="73" t="s">
        <v>183</v>
      </c>
      <c r="B50" s="225"/>
      <c r="C50" s="222">
        <v>269247.31</v>
      </c>
    </row>
    <row r="51" spans="1:3" ht="15.75" customHeight="1">
      <c r="A51" s="73" t="s">
        <v>184</v>
      </c>
      <c r="B51" s="223"/>
      <c r="C51" s="222">
        <v>206989.79</v>
      </c>
    </row>
    <row r="52" spans="1:3" ht="15.75" customHeight="1">
      <c r="A52" s="73" t="s">
        <v>185</v>
      </c>
      <c r="B52" s="70"/>
      <c r="C52" s="222">
        <v>1147.19</v>
      </c>
    </row>
    <row r="53" spans="1:3" ht="15.75" customHeight="1">
      <c r="A53" s="73" t="s">
        <v>186</v>
      </c>
      <c r="B53" s="70"/>
      <c r="C53" s="222">
        <v>149751.26</v>
      </c>
    </row>
    <row r="54" spans="1:3" ht="15.75" customHeight="1">
      <c r="A54" s="73" t="s">
        <v>187</v>
      </c>
      <c r="B54" s="70"/>
      <c r="C54" s="222">
        <v>16626.740000000002</v>
      </c>
    </row>
    <row r="55" spans="1:3" ht="15.75" customHeight="1">
      <c r="A55" s="73" t="s">
        <v>188</v>
      </c>
      <c r="B55" s="70"/>
      <c r="C55" s="226">
        <f>133440.78332+3780</f>
        <v>137220.78331999999</v>
      </c>
    </row>
    <row r="56" spans="1:3" ht="15.75" customHeight="1">
      <c r="A56" s="73" t="s">
        <v>189</v>
      </c>
      <c r="B56" s="70"/>
      <c r="C56" s="222">
        <v>271844.54800000001</v>
      </c>
    </row>
    <row r="57" spans="1:3" ht="15.75" customHeight="1">
      <c r="A57" s="73" t="s">
        <v>190</v>
      </c>
      <c r="B57" s="70"/>
      <c r="C57" s="222">
        <f>10940.281+1750+5060.031+89118.32+983.36+31521.73+6905812.11+71412.28</f>
        <v>7116598.1120000007</v>
      </c>
    </row>
    <row r="58" spans="1:3" ht="15.75" customHeight="1">
      <c r="A58" s="73" t="s">
        <v>191</v>
      </c>
      <c r="B58" s="70"/>
      <c r="C58" s="222">
        <v>147706.07999999999</v>
      </c>
    </row>
    <row r="59" spans="1:3" ht="15.75" customHeight="1">
      <c r="A59" s="73" t="s">
        <v>192</v>
      </c>
      <c r="B59" s="70"/>
      <c r="C59" s="222">
        <f>3050243.21+272328.001</f>
        <v>3322571.2110000001</v>
      </c>
    </row>
    <row r="60" spans="1:3" ht="15.75" customHeight="1">
      <c r="A60" s="73" t="s">
        <v>193</v>
      </c>
      <c r="B60" s="70"/>
      <c r="C60" s="222">
        <v>261919.88</v>
      </c>
    </row>
    <row r="61" spans="1:3" ht="15.75" customHeight="1">
      <c r="A61" s="73" t="s">
        <v>194</v>
      </c>
      <c r="B61" s="70"/>
      <c r="C61" s="222">
        <v>510812.98</v>
      </c>
    </row>
    <row r="62" spans="1:3" ht="15.75" customHeight="1">
      <c r="A62" s="73" t="s">
        <v>195</v>
      </c>
      <c r="B62" s="70"/>
      <c r="C62" s="222">
        <v>1217670.8600000001</v>
      </c>
    </row>
    <row r="63" spans="1:3" ht="15.75" customHeight="1">
      <c r="A63" s="166"/>
      <c r="B63" s="167"/>
      <c r="C63" s="167"/>
    </row>
    <row r="64" spans="1:3" ht="15.75" customHeight="1">
      <c r="A64" s="166"/>
      <c r="B64" s="167"/>
      <c r="C64" s="167"/>
    </row>
    <row r="65" spans="1:3" ht="15.75" customHeight="1">
      <c r="A65" s="166"/>
      <c r="B65" s="167"/>
      <c r="C65" s="167"/>
    </row>
    <row r="66" spans="1:3" ht="15" customHeight="1">
      <c r="A66" s="87" t="s">
        <v>88</v>
      </c>
      <c r="B66" s="87"/>
      <c r="C66" s="91"/>
    </row>
    <row r="67" spans="1:3" ht="12.6" customHeight="1">
      <c r="A67" s="87" t="s">
        <v>87</v>
      </c>
      <c r="B67" s="90"/>
      <c r="C67" s="89"/>
    </row>
    <row r="68" spans="1:3">
      <c r="A68" s="87" t="s">
        <v>86</v>
      </c>
      <c r="B68" s="87"/>
      <c r="C68" s="88"/>
    </row>
    <row r="69" spans="1:3" ht="13.8">
      <c r="A69"/>
      <c r="B69"/>
      <c r="C69" s="86"/>
    </row>
    <row r="70" spans="1:3" ht="13.8">
      <c r="B70" s="87"/>
      <c r="C70" s="86"/>
    </row>
  </sheetData>
  <mergeCells count="3">
    <mergeCell ref="A2:C2"/>
    <mergeCell ref="A3:C3"/>
    <mergeCell ref="B4:C4"/>
  </mergeCells>
  <pageMargins left="0.9" right="0.22" top="0.23" bottom="0.2" header="0.2" footer="0.2"/>
  <pageSetup paperSize="9" scale="93" orientation="portrait" verticalDpi="0" r:id="rId1"/>
  <headerFooter alignWithMargins="0"/>
  <rowBreaks count="1" manualBreakCount="1">
    <brk id="68" max="16383" man="1"/>
  </rowBreaks>
  <legacyDrawing r:id="rId2"/>
</worksheet>
</file>

<file path=xl/worksheets/sheet6.xml><?xml version="1.0" encoding="utf-8"?>
<worksheet xmlns="http://schemas.openxmlformats.org/spreadsheetml/2006/main" xmlns:r="http://schemas.openxmlformats.org/officeDocument/2006/relationships">
  <dimension ref="A3:G29"/>
  <sheetViews>
    <sheetView topLeftCell="A3" workbookViewId="0">
      <selection activeCell="B8" sqref="B8:D17"/>
    </sheetView>
  </sheetViews>
  <sheetFormatPr defaultColWidth="9.109375" defaultRowHeight="13.2"/>
  <cols>
    <col min="1" max="1" width="57" style="43" customWidth="1"/>
    <col min="2" max="2" width="12.33203125" style="43" customWidth="1"/>
    <col min="3" max="3" width="13.44140625" style="66" bestFit="1" customWidth="1"/>
    <col min="4" max="4" width="14.5546875" style="66" customWidth="1"/>
    <col min="5" max="16384" width="9.109375" style="43"/>
  </cols>
  <sheetData>
    <row r="3" spans="1:7" ht="15.6">
      <c r="A3" s="196" t="s">
        <v>161</v>
      </c>
      <c r="B3" s="196"/>
      <c r="C3" s="196"/>
      <c r="D3" s="196"/>
    </row>
    <row r="4" spans="1:7" ht="15.6">
      <c r="A4" s="205"/>
      <c r="B4" s="205"/>
      <c r="C4" s="205"/>
      <c r="D4" s="205"/>
    </row>
    <row r="5" spans="1:7" ht="16.2" thickBot="1">
      <c r="A5" s="125"/>
      <c r="B5" s="125"/>
      <c r="C5" s="133"/>
      <c r="D5" s="132" t="s">
        <v>58</v>
      </c>
    </row>
    <row r="6" spans="1:7" ht="18.75" customHeight="1">
      <c r="A6" s="206" t="s">
        <v>84</v>
      </c>
      <c r="B6" s="208" t="s">
        <v>196</v>
      </c>
      <c r="C6" s="209" t="s">
        <v>173</v>
      </c>
      <c r="D6" s="210"/>
    </row>
    <row r="7" spans="1:7" ht="19.5" customHeight="1">
      <c r="A7" s="207"/>
      <c r="B7" s="199"/>
      <c r="C7" s="82" t="s">
        <v>26</v>
      </c>
      <c r="D7" s="131" t="s">
        <v>25</v>
      </c>
    </row>
    <row r="8" spans="1:7" ht="25.5" customHeight="1">
      <c r="A8" s="130" t="s">
        <v>160</v>
      </c>
      <c r="B8" s="129">
        <v>141415.7333159869</v>
      </c>
      <c r="C8" s="129">
        <v>103938.61599999999</v>
      </c>
      <c r="D8" s="128">
        <v>86780.925000000003</v>
      </c>
    </row>
    <row r="9" spans="1:7" ht="27" customHeight="1">
      <c r="A9" s="130" t="s">
        <v>159</v>
      </c>
      <c r="B9" s="129">
        <v>52958.355384616472</v>
      </c>
      <c r="C9" s="129">
        <v>39508.480000000003</v>
      </c>
      <c r="D9" s="128">
        <v>25387.385999999999</v>
      </c>
    </row>
    <row r="10" spans="1:7" ht="27" customHeight="1">
      <c r="A10" s="130" t="s">
        <v>158</v>
      </c>
      <c r="B10" s="129">
        <v>37366.481032533338</v>
      </c>
      <c r="C10" s="129">
        <v>27925.84</v>
      </c>
      <c r="D10" s="128">
        <v>17323.784</v>
      </c>
    </row>
    <row r="11" spans="1:7" ht="26.25" customHeight="1">
      <c r="A11" s="130" t="s">
        <v>157</v>
      </c>
      <c r="B11" s="129">
        <v>4483.9777239040004</v>
      </c>
      <c r="C11" s="129">
        <f>C10*12%</f>
        <v>3351.1007999999997</v>
      </c>
      <c r="D11" s="128">
        <v>2086.9549999999999</v>
      </c>
    </row>
    <row r="12" spans="1:7" ht="26.25" customHeight="1">
      <c r="A12" s="130" t="s">
        <v>156</v>
      </c>
      <c r="B12" s="129">
        <v>8779.6524732575199</v>
      </c>
      <c r="C12" s="129">
        <v>5849.1080000000002</v>
      </c>
      <c r="D12" s="128">
        <v>6444.5309999999999</v>
      </c>
    </row>
    <row r="13" spans="1:7" ht="26.25" customHeight="1">
      <c r="A13" s="130" t="s">
        <v>155</v>
      </c>
      <c r="B13" s="129">
        <v>3518.6941465624486</v>
      </c>
      <c r="C13" s="129">
        <v>2562.8130000000001</v>
      </c>
      <c r="D13" s="128">
        <v>2492.9540000000002</v>
      </c>
    </row>
    <row r="14" spans="1:7" ht="26.25" customHeight="1">
      <c r="A14" s="130" t="s">
        <v>154</v>
      </c>
      <c r="B14" s="129">
        <v>123070.62603927063</v>
      </c>
      <c r="C14" s="129">
        <v>88009.463000000003</v>
      </c>
      <c r="D14" s="128">
        <v>112233.031</v>
      </c>
    </row>
    <row r="15" spans="1:7" ht="26.25" customHeight="1">
      <c r="A15" s="130" t="s">
        <v>153</v>
      </c>
      <c r="B15" s="129"/>
      <c r="C15" s="129">
        <v>6068.424</v>
      </c>
      <c r="D15" s="128"/>
      <c r="G15" s="93"/>
    </row>
    <row r="16" spans="1:7" ht="21.75" customHeight="1">
      <c r="A16" s="130" t="s">
        <v>152</v>
      </c>
      <c r="B16" s="129">
        <v>102220.93946600001</v>
      </c>
      <c r="C16" s="129">
        <v>73318.595000000001</v>
      </c>
      <c r="D16" s="128">
        <v>92623.062000000005</v>
      </c>
    </row>
    <row r="17" spans="1:4" ht="39.75" customHeight="1" thickBot="1">
      <c r="A17" s="127" t="s">
        <v>151</v>
      </c>
      <c r="B17" s="126">
        <v>371593.52011613135</v>
      </c>
      <c r="C17" s="126">
        <f>SUM(C8:C14)</f>
        <v>271145.42079999996</v>
      </c>
      <c r="D17" s="156">
        <f>SUM(D8:D14)</f>
        <v>252749.56599999999</v>
      </c>
    </row>
    <row r="18" spans="1:4" ht="15">
      <c r="A18" s="125"/>
      <c r="B18" s="124"/>
      <c r="C18" s="123"/>
      <c r="D18" s="123"/>
    </row>
    <row r="19" spans="1:4" ht="15" hidden="1">
      <c r="A19" s="122"/>
      <c r="B19" s="121"/>
      <c r="C19" s="121"/>
      <c r="D19" s="121"/>
    </row>
    <row r="20" spans="1:4" ht="15" hidden="1">
      <c r="A20" s="122"/>
      <c r="B20" s="121"/>
      <c r="C20" s="121"/>
      <c r="D20" s="121"/>
    </row>
    <row r="21" spans="1:4" ht="15" hidden="1">
      <c r="A21" s="122"/>
      <c r="B21" s="121"/>
      <c r="C21" s="121"/>
      <c r="D21" s="121"/>
    </row>
    <row r="22" spans="1:4" ht="15" hidden="1">
      <c r="A22" s="122"/>
      <c r="B22" s="121"/>
      <c r="C22" s="121"/>
      <c r="D22" s="121"/>
    </row>
    <row r="23" spans="1:4" ht="15" hidden="1">
      <c r="A23" s="122"/>
      <c r="B23" s="121"/>
      <c r="C23" s="121"/>
      <c r="D23" s="121"/>
    </row>
    <row r="24" spans="1:4" ht="15" hidden="1">
      <c r="A24" s="122"/>
      <c r="B24" s="121"/>
      <c r="C24" s="121"/>
      <c r="D24" s="121"/>
    </row>
    <row r="27" spans="1:4" ht="18">
      <c r="A27" s="67" t="s">
        <v>197</v>
      </c>
      <c r="B27" s="67"/>
      <c r="C27" s="119"/>
      <c r="D27" s="119"/>
    </row>
    <row r="28" spans="1:4" ht="18">
      <c r="A28" s="67" t="s">
        <v>150</v>
      </c>
      <c r="B28" s="67"/>
      <c r="C28" s="119"/>
      <c r="D28" s="119"/>
    </row>
    <row r="29" spans="1:4" ht="18">
      <c r="A29" s="120"/>
      <c r="B29" s="120"/>
      <c r="C29" s="119"/>
      <c r="D29" s="119"/>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topLeftCell="A7" workbookViewId="0">
      <selection activeCell="C7" sqref="C7:E26"/>
    </sheetView>
  </sheetViews>
  <sheetFormatPr defaultRowHeight="13.2"/>
  <cols>
    <col min="1" max="1" width="6.33203125" customWidth="1"/>
    <col min="2" max="2" width="46.44140625" customWidth="1"/>
    <col min="3" max="3" width="16.44140625" customWidth="1"/>
    <col min="4" max="4" width="16" customWidth="1"/>
    <col min="5" max="5" width="16.33203125" customWidth="1"/>
  </cols>
  <sheetData>
    <row r="1" spans="1:5">
      <c r="A1" s="118"/>
      <c r="B1" s="118"/>
      <c r="C1" s="118"/>
      <c r="D1" s="118"/>
      <c r="E1" s="44"/>
    </row>
    <row r="2" spans="1:5" ht="15" customHeight="1">
      <c r="A2" s="211" t="s">
        <v>149</v>
      </c>
      <c r="B2" s="211"/>
      <c r="C2" s="211"/>
      <c r="D2" s="211"/>
      <c r="E2" s="211"/>
    </row>
    <row r="3" spans="1:5">
      <c r="A3" s="212" t="s">
        <v>148</v>
      </c>
      <c r="B3" s="212"/>
      <c r="C3" s="212"/>
      <c r="D3" s="212"/>
      <c r="E3" s="212"/>
    </row>
    <row r="4" spans="1:5">
      <c r="A4" s="213"/>
      <c r="B4" s="213"/>
      <c r="C4" s="213"/>
      <c r="D4" s="213"/>
      <c r="E4" s="213"/>
    </row>
    <row r="5" spans="1:5">
      <c r="E5" t="s">
        <v>147</v>
      </c>
    </row>
    <row r="6" spans="1:5" ht="63" customHeight="1">
      <c r="A6" s="117" t="s">
        <v>146</v>
      </c>
      <c r="B6" s="116" t="s">
        <v>84</v>
      </c>
      <c r="C6" s="115" t="s">
        <v>198</v>
      </c>
      <c r="D6" s="115" t="s">
        <v>199</v>
      </c>
      <c r="E6" s="114" t="s">
        <v>145</v>
      </c>
    </row>
    <row r="7" spans="1:5" ht="27" customHeight="1">
      <c r="A7" s="108">
        <v>1</v>
      </c>
      <c r="B7" s="107" t="s">
        <v>144</v>
      </c>
      <c r="C7" s="106">
        <v>255878665</v>
      </c>
      <c r="D7" s="106">
        <v>466295123</v>
      </c>
      <c r="E7" s="106">
        <f t="shared" ref="E7:E18" si="0">D7-C7</f>
        <v>210416458</v>
      </c>
    </row>
    <row r="8" spans="1:5" ht="29.25" customHeight="1">
      <c r="A8" s="108">
        <v>2</v>
      </c>
      <c r="B8" s="107" t="s">
        <v>143</v>
      </c>
      <c r="C8" s="106">
        <v>158383231</v>
      </c>
      <c r="D8" s="106">
        <v>287105321</v>
      </c>
      <c r="E8" s="106">
        <f t="shared" si="0"/>
        <v>128722090</v>
      </c>
    </row>
    <row r="9" spans="1:5" ht="30" customHeight="1">
      <c r="A9" s="113">
        <v>3</v>
      </c>
      <c r="B9" s="107" t="s">
        <v>142</v>
      </c>
      <c r="C9" s="112">
        <f>C7-C8</f>
        <v>97495434</v>
      </c>
      <c r="D9" s="112">
        <f>D7-D8</f>
        <v>179189802</v>
      </c>
      <c r="E9" s="112">
        <f t="shared" si="0"/>
        <v>81694368</v>
      </c>
    </row>
    <row r="10" spans="1:5" ht="17.25" customHeight="1">
      <c r="A10" s="108">
        <v>4</v>
      </c>
      <c r="B10" s="107" t="s">
        <v>141</v>
      </c>
      <c r="C10" s="106">
        <f>C11+C12+C13</f>
        <v>41703539</v>
      </c>
      <c r="D10" s="106">
        <f>D11+D12+D13</f>
        <v>114755343</v>
      </c>
      <c r="E10" s="106">
        <f t="shared" si="0"/>
        <v>73051804</v>
      </c>
    </row>
    <row r="11" spans="1:5" ht="16.5" customHeight="1">
      <c r="A11" s="111" t="s">
        <v>140</v>
      </c>
      <c r="B11" s="107" t="s">
        <v>139</v>
      </c>
      <c r="C11" s="106">
        <v>9288118</v>
      </c>
      <c r="D11" s="106">
        <v>18465674</v>
      </c>
      <c r="E11" s="106">
        <f t="shared" si="0"/>
        <v>9177556</v>
      </c>
    </row>
    <row r="12" spans="1:5" ht="17.25" customHeight="1">
      <c r="A12" s="110" t="s">
        <v>138</v>
      </c>
      <c r="B12" s="107" t="s">
        <v>137</v>
      </c>
      <c r="C12" s="106">
        <v>12973974</v>
      </c>
      <c r="D12" s="106">
        <v>16256485</v>
      </c>
      <c r="E12" s="106">
        <f t="shared" si="0"/>
        <v>3282511</v>
      </c>
    </row>
    <row r="13" spans="1:5" ht="15.75" customHeight="1">
      <c r="A13" s="108" t="s">
        <v>136</v>
      </c>
      <c r="B13" s="107" t="s">
        <v>135</v>
      </c>
      <c r="C13" s="106">
        <v>19441447</v>
      </c>
      <c r="D13" s="106">
        <v>80033184</v>
      </c>
      <c r="E13" s="106">
        <f t="shared" si="0"/>
        <v>60591737</v>
      </c>
    </row>
    <row r="14" spans="1:5" ht="18" customHeight="1">
      <c r="A14" s="108">
        <v>5</v>
      </c>
      <c r="B14" s="107" t="s">
        <v>134</v>
      </c>
      <c r="C14" s="106">
        <v>1360162</v>
      </c>
      <c r="D14" s="106">
        <v>2134726</v>
      </c>
      <c r="E14" s="106">
        <f t="shared" si="0"/>
        <v>774564</v>
      </c>
    </row>
    <row r="15" spans="1:5" ht="15" customHeight="1">
      <c r="A15" s="108">
        <v>6</v>
      </c>
      <c r="B15" s="107" t="s">
        <v>133</v>
      </c>
      <c r="C15" s="106">
        <f>C9-C10+C14</f>
        <v>57152057</v>
      </c>
      <c r="D15" s="106">
        <f>D9-D10+D14</f>
        <v>66569185</v>
      </c>
      <c r="E15" s="106">
        <f t="shared" si="0"/>
        <v>9417128</v>
      </c>
    </row>
    <row r="16" spans="1:5" ht="15.75" customHeight="1">
      <c r="A16" s="108">
        <v>7</v>
      </c>
      <c r="B16" s="107" t="s">
        <v>132</v>
      </c>
      <c r="C16" s="106">
        <v>79208863</v>
      </c>
      <c r="D16" s="106">
        <v>91188196</v>
      </c>
      <c r="E16" s="106">
        <f t="shared" si="0"/>
        <v>11979333</v>
      </c>
    </row>
    <row r="17" spans="1:8" ht="15.75" customHeight="1">
      <c r="A17" s="108">
        <v>8</v>
      </c>
      <c r="B17" s="107" t="s">
        <v>71</v>
      </c>
      <c r="C17" s="106">
        <v>93578958</v>
      </c>
      <c r="D17" s="106">
        <v>56606971</v>
      </c>
      <c r="E17" s="106">
        <f t="shared" si="0"/>
        <v>-36971987</v>
      </c>
    </row>
    <row r="18" spans="1:8" ht="17.25" customHeight="1">
      <c r="A18" s="108">
        <v>9</v>
      </c>
      <c r="B18" s="107" t="s">
        <v>131</v>
      </c>
      <c r="C18" s="106">
        <f>C15+C16-C17</f>
        <v>42781962</v>
      </c>
      <c r="D18" s="106">
        <f>D15+D16-D17</f>
        <v>101150410</v>
      </c>
      <c r="E18" s="106">
        <f t="shared" si="0"/>
        <v>58368448</v>
      </c>
    </row>
    <row r="19" spans="1:8" ht="17.25" customHeight="1">
      <c r="A19" s="108">
        <v>10</v>
      </c>
      <c r="B19" s="107" t="s">
        <v>130</v>
      </c>
      <c r="C19" s="106"/>
      <c r="D19" s="106"/>
      <c r="E19" s="106"/>
    </row>
    <row r="20" spans="1:8" ht="17.25" customHeight="1">
      <c r="A20" s="108">
        <v>11</v>
      </c>
      <c r="B20" s="107" t="s">
        <v>129</v>
      </c>
      <c r="C20" s="106">
        <f>C18</f>
        <v>42781962</v>
      </c>
      <c r="D20" s="106">
        <f>D18</f>
        <v>101150410</v>
      </c>
      <c r="E20" s="106">
        <f t="shared" ref="E20:E26" si="1">D20-C20</f>
        <v>58368448</v>
      </c>
    </row>
    <row r="21" spans="1:8" ht="21" customHeight="1">
      <c r="A21" s="108">
        <v>12</v>
      </c>
      <c r="B21" s="107" t="s">
        <v>128</v>
      </c>
      <c r="C21" s="109">
        <v>5491865</v>
      </c>
      <c r="D21" s="109">
        <v>20615056.670000002</v>
      </c>
      <c r="E21" s="106">
        <f t="shared" si="1"/>
        <v>15123191.670000002</v>
      </c>
    </row>
    <row r="22" spans="1:8" ht="14.25" customHeight="1">
      <c r="A22" s="108">
        <v>13</v>
      </c>
      <c r="B22" s="107" t="s">
        <v>127</v>
      </c>
      <c r="C22" s="109"/>
      <c r="D22" s="109"/>
      <c r="E22" s="106">
        <f t="shared" si="1"/>
        <v>0</v>
      </c>
    </row>
    <row r="23" spans="1:8" ht="16.5" customHeight="1">
      <c r="A23" s="108">
        <v>14</v>
      </c>
      <c r="B23" s="107" t="s">
        <v>68</v>
      </c>
      <c r="C23" s="106">
        <f>C20+C21-C22</f>
        <v>48273827</v>
      </c>
      <c r="D23" s="106">
        <f>D20+D21-D22</f>
        <v>121765466.67</v>
      </c>
      <c r="E23" s="106">
        <f>D23-C23</f>
        <v>73491639.670000002</v>
      </c>
    </row>
    <row r="24" spans="1:8" ht="18.75" customHeight="1">
      <c r="A24" s="108">
        <v>15</v>
      </c>
      <c r="B24" s="107" t="s">
        <v>126</v>
      </c>
      <c r="C24" s="106">
        <f>C23*15%</f>
        <v>7241074.0499999998</v>
      </c>
      <c r="D24" s="106">
        <f>D23*15%</f>
        <v>18264820.000500001</v>
      </c>
      <c r="E24" s="106">
        <f t="shared" si="1"/>
        <v>11023745.9505</v>
      </c>
    </row>
    <row r="25" spans="1:8" ht="16.5" customHeight="1">
      <c r="A25" s="108">
        <v>16</v>
      </c>
      <c r="B25" s="107" t="s">
        <v>66</v>
      </c>
      <c r="C25" s="106"/>
      <c r="D25" s="106"/>
      <c r="E25" s="106">
        <f t="shared" si="1"/>
        <v>0</v>
      </c>
    </row>
    <row r="26" spans="1:8" ht="17.25" customHeight="1">
      <c r="A26" s="108">
        <v>17</v>
      </c>
      <c r="B26" s="107" t="s">
        <v>125</v>
      </c>
      <c r="C26" s="106">
        <f>C20-C24-C25</f>
        <v>35540887.950000003</v>
      </c>
      <c r="D26" s="106">
        <f>D20-D24-D25</f>
        <v>82885589.999500006</v>
      </c>
      <c r="E26" s="106">
        <f t="shared" si="1"/>
        <v>47344702.049500003</v>
      </c>
    </row>
    <row r="28" spans="1:8">
      <c r="A28" s="105"/>
      <c r="B28" s="104"/>
      <c r="C28" s="104"/>
      <c r="D28" s="104"/>
    </row>
    <row r="29" spans="1:8">
      <c r="A29" s="67" t="s">
        <v>200</v>
      </c>
      <c r="B29" s="67"/>
      <c r="C29" s="67"/>
      <c r="D29" s="67"/>
      <c r="E29" s="67"/>
      <c r="F29" s="67"/>
      <c r="G29" s="67"/>
      <c r="H29" s="67"/>
    </row>
    <row r="30" spans="1:8">
      <c r="A30" s="67" t="s">
        <v>124</v>
      </c>
      <c r="B30" s="67"/>
      <c r="C30" s="67"/>
      <c r="D30" s="67"/>
      <c r="E30" s="67"/>
      <c r="F30" s="67"/>
      <c r="G30" s="67"/>
      <c r="H30" s="67"/>
    </row>
  </sheetData>
  <mergeCells count="3">
    <mergeCell ref="A2:E2"/>
    <mergeCell ref="A3:E3"/>
    <mergeCell ref="A4:E4"/>
  </mergeCells>
  <pageMargins left="1.7" right="0.75" top="0.19" bottom="0.19" header="0.19" footer="0.1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7"/>
  <sheetViews>
    <sheetView tabSelected="1" topLeftCell="A4" zoomScaleNormal="100" workbookViewId="0">
      <selection activeCell="L24" sqref="L24"/>
    </sheetView>
  </sheetViews>
  <sheetFormatPr defaultColWidth="9.109375" defaultRowHeight="13.2"/>
  <cols>
    <col min="1" max="1" width="4.44140625" style="45" customWidth="1"/>
    <col min="2" max="2" width="41.5546875" style="45" customWidth="1"/>
    <col min="3" max="3" width="8.88671875" style="45" customWidth="1"/>
    <col min="4" max="4" width="12" style="45" customWidth="1"/>
    <col min="5" max="5" width="11.109375" style="45" customWidth="1"/>
    <col min="6" max="6" width="14.109375" style="45" customWidth="1"/>
    <col min="7" max="7" width="9.109375" style="45" customWidth="1"/>
    <col min="8" max="8" width="11.44140625" style="45" customWidth="1"/>
    <col min="9" max="16384" width="9.109375" style="45"/>
  </cols>
  <sheetData>
    <row r="1" spans="1:8" ht="76.5" customHeight="1">
      <c r="G1"/>
    </row>
    <row r="3" spans="1:8" ht="34.5" customHeight="1">
      <c r="A3" s="214" t="s">
        <v>62</v>
      </c>
      <c r="B3" s="214"/>
      <c r="C3" s="214"/>
      <c r="D3" s="214"/>
      <c r="E3" s="214"/>
      <c r="F3" s="214"/>
      <c r="G3" s="214"/>
      <c r="H3" s="214"/>
    </row>
    <row r="4" spans="1:8" ht="34.5" customHeight="1">
      <c r="A4" s="215" t="s">
        <v>201</v>
      </c>
      <c r="B4" s="215"/>
      <c r="C4" s="215"/>
      <c r="D4" s="215"/>
      <c r="E4" s="215"/>
      <c r="F4" s="215"/>
      <c r="G4" s="215"/>
      <c r="H4" s="215"/>
    </row>
    <row r="5" spans="1:8" ht="23.25" customHeight="1">
      <c r="A5" s="216"/>
      <c r="B5" s="216"/>
      <c r="C5" s="216"/>
      <c r="D5" s="216"/>
      <c r="E5" s="216"/>
      <c r="F5" s="216"/>
      <c r="G5" s="216"/>
      <c r="H5" s="216"/>
    </row>
    <row r="6" spans="1:8" ht="32.25" customHeight="1">
      <c r="A6" s="65"/>
      <c r="B6" s="217" t="s">
        <v>27</v>
      </c>
      <c r="C6" s="217" t="s">
        <v>30</v>
      </c>
      <c r="D6" s="219" t="s">
        <v>202</v>
      </c>
      <c r="E6" s="220"/>
      <c r="F6" s="221"/>
      <c r="G6" s="217" t="s">
        <v>172</v>
      </c>
      <c r="H6" s="63" t="s">
        <v>61</v>
      </c>
    </row>
    <row r="7" spans="1:8" ht="23.25" customHeight="1">
      <c r="A7" s="64"/>
      <c r="B7" s="218"/>
      <c r="C7" s="218"/>
      <c r="D7" s="63" t="s">
        <v>26</v>
      </c>
      <c r="E7" s="63" t="s">
        <v>25</v>
      </c>
      <c r="F7" s="63" t="s">
        <v>60</v>
      </c>
      <c r="G7" s="218"/>
      <c r="H7" s="63" t="s">
        <v>7</v>
      </c>
    </row>
    <row r="8" spans="1:8" ht="24.75" customHeight="1">
      <c r="A8" s="62">
        <v>1</v>
      </c>
      <c r="B8" s="61" t="s">
        <v>59</v>
      </c>
      <c r="C8" s="48" t="s">
        <v>58</v>
      </c>
      <c r="D8" s="47">
        <v>396929.61726208002</v>
      </c>
      <c r="E8" s="47">
        <v>409386.95500000002</v>
      </c>
      <c r="F8" s="51">
        <f>E8/D8*100</f>
        <v>103.13842484817523</v>
      </c>
      <c r="G8" s="47">
        <v>309563.42599999998</v>
      </c>
      <c r="H8" s="51">
        <f>E8/G8*100</f>
        <v>132.24655130932686</v>
      </c>
    </row>
    <row r="9" spans="1:8" ht="24" customHeight="1">
      <c r="A9" s="50">
        <v>2</v>
      </c>
      <c r="B9" s="52" t="s">
        <v>57</v>
      </c>
      <c r="C9" s="52" t="s">
        <v>56</v>
      </c>
      <c r="D9" s="55">
        <v>349165.00744800002</v>
      </c>
      <c r="E9" s="55">
        <v>291036.68699999998</v>
      </c>
      <c r="F9" s="51">
        <f>E9/D9*100</f>
        <v>83.352191884045851</v>
      </c>
      <c r="G9" s="55">
        <v>290949.245</v>
      </c>
      <c r="H9" s="51">
        <f>E9/G9*100</f>
        <v>100.03005403915036</v>
      </c>
    </row>
    <row r="10" spans="1:8" ht="16.5" customHeight="1">
      <c r="A10" s="60">
        <v>3</v>
      </c>
      <c r="B10" s="59" t="s">
        <v>55</v>
      </c>
      <c r="C10" s="58" t="s">
        <v>164</v>
      </c>
      <c r="D10" s="57"/>
      <c r="E10" s="55"/>
      <c r="F10" s="56"/>
      <c r="G10" s="55"/>
      <c r="H10" s="54"/>
    </row>
    <row r="11" spans="1:8" ht="24" customHeight="1">
      <c r="A11" s="53"/>
      <c r="B11" s="49" t="s">
        <v>54</v>
      </c>
      <c r="C11" s="48" t="s">
        <v>53</v>
      </c>
      <c r="D11" s="227">
        <v>18.637111999999998</v>
      </c>
      <c r="E11" s="228">
        <v>13.888624999999999</v>
      </c>
      <c r="F11" s="46">
        <f>E11/D11*100</f>
        <v>74.521336782222477</v>
      </c>
      <c r="G11" s="47">
        <v>47.97</v>
      </c>
      <c r="H11" s="51">
        <f>E11/G11*100</f>
        <v>28.952730873462578</v>
      </c>
    </row>
    <row r="12" spans="1:8" ht="24" customHeight="1">
      <c r="A12" s="53"/>
      <c r="B12" s="49" t="s">
        <v>52</v>
      </c>
      <c r="C12" s="52" t="s">
        <v>51</v>
      </c>
      <c r="D12" s="229">
        <v>17.613531200000001</v>
      </c>
      <c r="E12" s="228">
        <v>13.909000000000001</v>
      </c>
      <c r="F12" s="51">
        <f>E12/D12*100</f>
        <v>78.967697289456638</v>
      </c>
      <c r="G12" s="47">
        <v>39.231000000000002</v>
      </c>
      <c r="H12" s="51">
        <f>E12/G12*100</f>
        <v>35.454105171930358</v>
      </c>
    </row>
    <row r="13" spans="1:8" ht="24.75" customHeight="1">
      <c r="A13" s="50"/>
      <c r="B13" s="49" t="s">
        <v>50</v>
      </c>
      <c r="C13" s="48" t="s">
        <v>11</v>
      </c>
      <c r="D13" s="159">
        <v>12191</v>
      </c>
      <c r="E13" s="47">
        <v>10012.81</v>
      </c>
      <c r="F13" s="46">
        <f>E13/D13*100</f>
        <v>82.132802887375931</v>
      </c>
      <c r="G13" s="47">
        <v>7683</v>
      </c>
      <c r="H13" s="46">
        <f>E13/G13*100</f>
        <v>130.32422230899388</v>
      </c>
    </row>
    <row r="16" spans="1:8" ht="30.75" customHeight="1">
      <c r="A16" t="s">
        <v>49</v>
      </c>
    </row>
    <row r="17" spans="1:1" ht="15.75" customHeight="1">
      <c r="A17" t="s">
        <v>48</v>
      </c>
    </row>
  </sheetData>
  <mergeCells count="7">
    <mergeCell ref="A3:H3"/>
    <mergeCell ref="A4:H4"/>
    <mergeCell ref="A5:H5"/>
    <mergeCell ref="B6:B7"/>
    <mergeCell ref="C6:C7"/>
    <mergeCell ref="D6:F6"/>
    <mergeCell ref="G6:G7"/>
  </mergeCells>
  <pageMargins left="1.7" right="0.70866141732283472" top="0.25" bottom="0.2" header="0.2" footer="0.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C1"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Анализ-2022г. 9-месяцев</vt:lpstr>
      <vt:lpstr>2022 г.9-месяцев</vt:lpstr>
      <vt:lpstr>Пояс.зап-2022 9-месяцев</vt:lpstr>
      <vt:lpstr>финан.резул.2022г. 9-месяцев</vt:lpstr>
      <vt:lpstr>Расх. пер.9-месяцев</vt:lpstr>
      <vt:lpstr>анализ себест.9-месяцев</vt:lpstr>
      <vt:lpstr>Табл№5 .9-месяцев</vt:lpstr>
      <vt:lpstr>Пр№1 2022г.9-месяцев.</vt:lpstr>
      <vt:lpstr>Лист1</vt:lpstr>
      <vt:lpstr>'Анализ-2022г. 9-месяцев'!Область_печати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gulom</dc:creator>
  <cp:lastModifiedBy>Пользователь Windows</cp:lastModifiedBy>
  <dcterms:created xsi:type="dcterms:W3CDTF">2020-12-03T03:54:55Z</dcterms:created>
  <dcterms:modified xsi:type="dcterms:W3CDTF">2023-01-13T09:06:41Z</dcterms:modified>
</cp:coreProperties>
</file>