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05" windowWidth="15975" windowHeight="4770" tabRatio="886" activeTab="2"/>
  </bookViews>
  <sheets>
    <sheet name="Аnalysis- 2021" sheetId="27" r:id="rId1"/>
    <sheet name=" 2021" sheetId="25" r:id="rId2"/>
    <sheet name="explanatory  2021" sheetId="26" r:id="rId3"/>
    <sheet name="Financial result 2021" sheetId="29" r:id="rId4"/>
    <sheet name="Period expenses 2021 " sheetId="30" r:id="rId5"/>
    <sheet name="Table №5 " sheetId="31" r:id="rId6"/>
    <sheet name="Appendix №1 20 21 " sheetId="28" r:id="rId7"/>
    <sheet name="Cost analysis 2021" sheetId="32"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6">[2]사양조정!#REF!,[2]사양조정!$C$11,[2]사양조정!$D$11,[2]사양조정!$E$11,[2]사양조정!$F$11</definedName>
    <definedName name="_a1Z" localSheetId="7">[2]사양조정!#REF!,[2]사양조정!$C$11,[2]사양조정!$D$11,[2]사양조정!$E$11,[2]사양조정!$F$11</definedName>
    <definedName name="_a1Z" localSheetId="2">[2]사양조정!#REF!,[2]사양조정!$C$11,[2]사양조정!$D$11,[2]사양조정!$E$11,[2]사양조정!$F$11</definedName>
    <definedName name="_a1Z" localSheetId="3">[2]사양조정!#REF!,[2]사양조정!$C$11,[2]사양조정!$D$11,[2]사양조정!$E$11,[2]사양조정!$F$11</definedName>
    <definedName name="_a1Z" localSheetId="4">[2]사양조정!#REF!,[2]사양조정!$C$11,[2]사양조정!$D$11,[2]사양조정!$E$11,[2]사양조정!$F$11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6"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6"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6" hidden="1">{#N/A,#N/A,TRUE,"일정"}</definedName>
    <definedName name="tt" localSheetId="7" hidden="1">{#N/A,#N/A,TRUE,"일정"}</definedName>
    <definedName name="tt" localSheetId="2" hidden="1">{#N/A,#N/A,TRUE,"일정"}</definedName>
    <definedName name="tt" localSheetId="3" hidden="1">{#N/A,#N/A,TRUE,"일정"}</definedName>
    <definedName name="tt" localSheetId="4" hidden="1">{#N/A,#N/A,TRUE,"일정"}</definedName>
    <definedName name="tt" localSheetId="5" hidden="1">{#N/A,#N/A,TRUE,"일정"}</definedName>
    <definedName name="tt" localSheetId="0" hidden="1">{#N/A,#N/A,TRUE,"일정"}</definedName>
    <definedName name="tt" hidden="1">{#N/A,#N/A,TRUE,"일정"}</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6" hidden="1">{#N/A,#N/A,TRUE,"일정"}</definedName>
    <definedName name="wrn.주간._.보고." localSheetId="7" hidden="1">{#N/A,#N/A,TRUE,"일정"}</definedName>
    <definedName name="wrn.주간._.보고." localSheetId="2" hidden="1">{#N/A,#N/A,TRUE,"일정"}</definedName>
    <definedName name="wrn.주간._.보고." localSheetId="3" hidden="1">{#N/A,#N/A,TRUE,"일정"}</definedName>
    <definedName name="wrn.주간._.보고." localSheetId="4" hidden="1">{#N/A,#N/A,TRUE,"일정"}</definedName>
    <definedName name="wrn.주간._.보고." localSheetId="5" hidden="1">{#N/A,#N/A,TRUE,"일정"}</definedName>
    <definedName name="wrn.주간._.보고." localSheetId="0" hidden="1">{#N/A,#N/A,TRUE,"일정"}</definedName>
    <definedName name="wrn.주간._.보고." hidden="1">{#N/A,#N/A,TRUE,"일정"}</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6" hidden="1">{#N/A,#N/A,TRUE,"일정"}</definedName>
    <definedName name="WWWW" localSheetId="7" hidden="1">{#N/A,#N/A,TRUE,"일정"}</definedName>
    <definedName name="WWWW" localSheetId="2" hidden="1">{#N/A,#N/A,TRUE,"일정"}</definedName>
    <definedName name="WWWW" localSheetId="3" hidden="1">{#N/A,#N/A,TRUE,"일정"}</definedName>
    <definedName name="WWWW" localSheetId="4" hidden="1">{#N/A,#N/A,TRUE,"일정"}</definedName>
    <definedName name="WWWW" localSheetId="5" hidden="1">{#N/A,#N/A,TRUE,"일정"}</definedName>
    <definedName name="WWWW" localSheetId="0" hidden="1">{#N/A,#N/A,TRUE,"일정"}</definedName>
    <definedName name="WWWW" hidden="1">{#N/A,#N/A,TRUE,"일정"}</definedName>
    <definedName name="_xlnm.Database" localSheetId="1">#REF!</definedName>
    <definedName name="_xlnm.Database" localSheetId="6">#REF!</definedName>
    <definedName name="_xlnm.Database" localSheetId="7">#REF!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0">#REF!</definedName>
    <definedName name="_xlnm.Database">#REF!</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'Аnalysis- 2021'!$A$1:$I$79</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32"/>
  <c r="C11"/>
  <c r="C17" s="1"/>
  <c r="B11"/>
  <c r="B17" s="1"/>
  <c r="H11" i="28"/>
  <c r="F11"/>
  <c r="H10"/>
  <c r="F10"/>
  <c r="H9"/>
  <c r="F9"/>
  <c r="H7"/>
  <c r="F7"/>
  <c r="H6"/>
  <c r="F6"/>
  <c r="D10" i="31"/>
  <c r="C10"/>
  <c r="D9"/>
  <c r="D15" s="1"/>
  <c r="D18" s="1"/>
  <c r="D20" s="1"/>
  <c r="C9"/>
  <c r="C15" s="1"/>
  <c r="C18" s="1"/>
  <c r="C20" s="1"/>
  <c r="C43" i="30"/>
  <c r="C39"/>
  <c r="C27" s="1"/>
  <c r="C32"/>
  <c r="B32"/>
  <c r="B27"/>
  <c r="C15"/>
  <c r="B15"/>
  <c r="C7"/>
  <c r="B7"/>
  <c r="C6"/>
  <c r="B6"/>
  <c r="D18" i="29"/>
  <c r="D12"/>
  <c r="D11"/>
  <c r="D17" s="1"/>
  <c r="D23" s="1"/>
  <c r="G21" i="25"/>
  <c r="E21"/>
  <c r="H21" s="1"/>
  <c r="H20"/>
  <c r="H19"/>
  <c r="H18"/>
  <c r="F18"/>
  <c r="H17"/>
  <c r="F17"/>
  <c r="H16"/>
  <c r="F16"/>
  <c r="H15"/>
  <c r="F15"/>
  <c r="H14"/>
  <c r="F14"/>
  <c r="G12"/>
  <c r="E12"/>
  <c r="H12" s="1"/>
  <c r="H11"/>
  <c r="H10"/>
  <c r="H9"/>
  <c r="F9"/>
  <c r="H6"/>
  <c r="F6"/>
  <c r="C23" i="31" l="1"/>
  <c r="C24" s="1"/>
  <c r="C26"/>
  <c r="D26"/>
  <c r="D23"/>
  <c r="D25" i="29"/>
  <c r="D28"/>
  <c r="E26" i="31" l="1"/>
  <c r="E7"/>
  <c r="E8"/>
  <c r="E15"/>
  <c r="E10"/>
  <c r="E11"/>
  <c r="E12"/>
  <c r="E13"/>
  <c r="E14"/>
  <c r="E16"/>
  <c r="E17"/>
  <c r="E21"/>
  <c r="E22"/>
  <c r="E25"/>
  <c r="E9"/>
  <c r="E18"/>
  <c r="E20"/>
  <c r="E23"/>
  <c r="E24"/>
</calcChain>
</file>

<file path=xl/sharedStrings.xml><?xml version="1.0" encoding="utf-8"?>
<sst xmlns="http://schemas.openxmlformats.org/spreadsheetml/2006/main" count="299" uniqueCount="258">
  <si>
    <t xml:space="preserve">  №</t>
  </si>
  <si>
    <t xml:space="preserve">     %</t>
  </si>
  <si>
    <t xml:space="preserve">     "</t>
  </si>
  <si>
    <t>%</t>
  </si>
  <si>
    <t xml:space="preserve"> -</t>
  </si>
  <si>
    <t xml:space="preserve"> "</t>
  </si>
  <si>
    <t xml:space="preserve">   "</t>
  </si>
  <si>
    <t>"</t>
  </si>
  <si>
    <t xml:space="preserve"> 4.1</t>
  </si>
  <si>
    <t xml:space="preserve"> 4.2</t>
  </si>
  <si>
    <t xml:space="preserve"> 4.3</t>
  </si>
  <si>
    <t>Ед.изм.</t>
  </si>
  <si>
    <t>№ п/п</t>
  </si>
  <si>
    <t xml:space="preserve">отклонение </t>
  </si>
  <si>
    <t>Analysis of</t>
  </si>
  <si>
    <t>business plan execution of SC Kvarts on the main</t>
  </si>
  <si>
    <t xml:space="preserve">   Indicators</t>
  </si>
  <si>
    <t>Meas. unit</t>
  </si>
  <si>
    <t>Plan</t>
  </si>
  <si>
    <t>Fact</t>
  </si>
  <si>
    <t>Growth rate %</t>
  </si>
  <si>
    <t>Volume of commodity output in current prices</t>
  </si>
  <si>
    <t>thousand</t>
  </si>
  <si>
    <t>sum</t>
  </si>
  <si>
    <t>Size of commodity output in comparable prices</t>
  </si>
  <si>
    <t>Total staff</t>
  </si>
  <si>
    <t>including production staff</t>
  </si>
  <si>
    <t>people</t>
  </si>
  <si>
    <t>Labor productivity</t>
  </si>
  <si>
    <t>thousand sum</t>
  </si>
  <si>
    <t>   - glass jars in physical calculation</t>
  </si>
  <si>
    <t>   - glass bottles in physical calculation</t>
  </si>
  <si>
    <t>   - architectural glass in phys.calculation</t>
  </si>
  <si>
    <t>Production output</t>
  </si>
  <si>
    <t>Consumer goods at retail prices</t>
  </si>
  <si>
    <t>Benefits</t>
  </si>
  <si>
    <t>   Profitability</t>
  </si>
  <si>
    <t>Salary fund</t>
  </si>
  <si>
    <t>Average salary for per employee</t>
  </si>
  <si>
    <t>thousand sqm</t>
  </si>
  <si>
    <t xml:space="preserve">           Chairman of the Board                                      </t>
  </si>
  <si>
    <t xml:space="preserve">                  Head of SDBP                                                           </t>
  </si>
  <si>
    <t>Yusufjanova Yo.</t>
  </si>
  <si>
    <t>Buriev A.</t>
  </si>
  <si>
    <t>Execution of technical and economic indicators of SC Kvarts:</t>
  </si>
  <si>
    <t xml:space="preserve"> - Volume of production in current prices</t>
  </si>
  <si>
    <t xml:space="preserve"> - Growth rate</t>
  </si>
  <si>
    <t xml:space="preserve"> - Volume of production in comparable prices</t>
  </si>
  <si>
    <t xml:space="preserve">      Production volume in physical terms</t>
  </si>
  <si>
    <t xml:space="preserve"> - Glass jars</t>
  </si>
  <si>
    <t xml:space="preserve"> - Glass bottle</t>
  </si>
  <si>
    <t xml:space="preserve"> - Architectural glass in physical terms</t>
  </si>
  <si>
    <t>The cost of production is</t>
  </si>
  <si>
    <t>Net profit</t>
  </si>
  <si>
    <t>Cost-effectiveness</t>
  </si>
  <si>
    <t>There is no arrears</t>
  </si>
  <si>
    <t>Head of the Board                          Buriev A.</t>
  </si>
  <si>
    <t xml:space="preserve">                Head of Planning department                         Yusufjonova Yo.</t>
  </si>
  <si>
    <t xml:space="preserve">Production of glass products is based on the needs
market according to the concluded agreements on the demand of the buyer.
</t>
  </si>
  <si>
    <t>1. Execution  of production plan</t>
  </si>
  <si>
    <t xml:space="preserve">              2. Consumer goods production.</t>
  </si>
  <si>
    <t>              4. Economic indicators of production</t>
  </si>
  <si>
    <t>3. Sale of finished products:</t>
  </si>
  <si>
    <t xml:space="preserve"> million sums. For the production of 1000 soum marketable products spent </t>
  </si>
  <si>
    <t xml:space="preserve">              5. Financial status.</t>
  </si>
  <si>
    <t>Head of The Board                                                            Buriev A.</t>
  </si>
  <si>
    <t>Head of the department of planning                                    Yusufjonova Yo.</t>
  </si>
  <si>
    <t xml:space="preserve">Indicators
</t>
  </si>
  <si>
    <t>Appendix №1</t>
  </si>
  <si>
    <t>Output volume in current prices</t>
  </si>
  <si>
    <t>Output volume in comparable prices</t>
  </si>
  <si>
    <t xml:space="preserve">  Products:</t>
  </si>
  <si>
    <t xml:space="preserve">  - glass jars in conditional calculation</t>
  </si>
  <si>
    <t xml:space="preserve">  - glass bottles in conditional calculation</t>
  </si>
  <si>
    <t xml:space="preserve">  - flat glass in physical calculation</t>
  </si>
  <si>
    <t>plan</t>
  </si>
  <si>
    <t>mln. Soums</t>
  </si>
  <si>
    <t>mln pieces</t>
  </si>
  <si>
    <t>thousand м2</t>
  </si>
  <si>
    <t>% plan execution</t>
  </si>
  <si>
    <t>Growth rate</t>
  </si>
  <si>
    <t xml:space="preserve">                            Head of the Board                                                                                        Buriev A.</t>
  </si>
  <si>
    <t xml:space="preserve">                            Head of the department of planning                                                               Yusufjonova Yo.</t>
  </si>
  <si>
    <t>in mln soums</t>
  </si>
  <si>
    <t>Indicator</t>
  </si>
  <si>
    <t>Gross financial result</t>
  </si>
  <si>
    <t>Sale expenses</t>
  </si>
  <si>
    <t>Other operational expenses</t>
  </si>
  <si>
    <t>Taxable income</t>
  </si>
  <si>
    <t>Other taxes</t>
  </si>
  <si>
    <t xml:space="preserve">                      Head of the planning department                         Yusufjonova Yo.</t>
  </si>
  <si>
    <t xml:space="preserve">                      Head of the Board                                                  Buriev A.</t>
  </si>
  <si>
    <t>Title</t>
  </si>
  <si>
    <t>According to business plan</t>
  </si>
  <si>
    <t>actually</t>
  </si>
  <si>
    <t>Total period expenses:</t>
  </si>
  <si>
    <t xml:space="preserve">Salary expenses </t>
  </si>
  <si>
    <t>expenses in social insurance</t>
  </si>
  <si>
    <t>Materials</t>
  </si>
  <si>
    <t>Performed works and services</t>
  </si>
  <si>
    <t>Services from auxiliary workshops</t>
  </si>
  <si>
    <t>Other sale expenses</t>
  </si>
  <si>
    <t>Management expenses</t>
  </si>
  <si>
    <t>Salary expenses</t>
  </si>
  <si>
    <t>Expenses to social insurance</t>
  </si>
  <si>
    <t>Salary to Supervisory Board members</t>
  </si>
  <si>
    <t>Depriciation</t>
  </si>
  <si>
    <t>Funds to a higher organisations</t>
  </si>
  <si>
    <t>Expenses to keep the serving cars</t>
  </si>
  <si>
    <t>Office goodsКанцелярские товары</t>
  </si>
  <si>
    <t xml:space="preserve">Communal services </t>
  </si>
  <si>
    <t>Expenses to the  rent of the building</t>
  </si>
  <si>
    <t>Other expenses</t>
  </si>
  <si>
    <t>Property tax</t>
  </si>
  <si>
    <t>Land tax</t>
  </si>
  <si>
    <t>Tax for the use of water</t>
  </si>
  <si>
    <t>Maintaining non-productional departments</t>
  </si>
  <si>
    <t>including Healthe treating center</t>
  </si>
  <si>
    <t xml:space="preserve">       Greening department</t>
  </si>
  <si>
    <t>Hostel in Tashkent,hostel, Chodak sanatorium</t>
  </si>
  <si>
    <t>Remueration to the significant dates</t>
  </si>
  <si>
    <t>Payments to social insurance</t>
  </si>
  <si>
    <t>One time bonuses</t>
  </si>
  <si>
    <t>Expenses for the staff preparation</t>
  </si>
  <si>
    <t>Free-meal expenses to the staff</t>
  </si>
  <si>
    <t>Bank services</t>
  </si>
  <si>
    <t xml:space="preserve">                                     Head of the Board                    </t>
  </si>
  <si>
    <t xml:space="preserve">                                     Chief accountant</t>
  </si>
  <si>
    <t xml:space="preserve">                                     Head of the planning department</t>
  </si>
  <si>
    <t>Gross profit from total sales of the product</t>
  </si>
  <si>
    <t>Total expense of the period: from them</t>
  </si>
  <si>
    <t>Administrative expenses</t>
  </si>
  <si>
    <t>Other operating costs</t>
  </si>
  <si>
    <t>Other operating income</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</si>
  <si>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</si>
  <si>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</si>
  <si>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</si>
  <si>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</si>
  <si>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</si>
  <si>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</si>
  <si>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</si>
  <si>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</si>
  <si>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</si>
  <si>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Net income from product sale (works, services)</t>
  </si>
  <si>
    <t xml:space="preserve">Cost of sold production (works, services) </t>
  </si>
  <si>
    <t>Product sale costs</t>
  </si>
  <si>
    <t>Income from Main Operations</t>
  </si>
  <si>
    <t xml:space="preserve">                        Head of the planning department                                              Yusufjonova Yo.</t>
  </si>
  <si>
    <t>Raw materials and materials</t>
  </si>
  <si>
    <t>Fuel and Energy</t>
  </si>
  <si>
    <t>Social Insurance Payments</t>
  </si>
  <si>
    <t>Total overhead costs:</t>
  </si>
  <si>
    <t>Salary</t>
  </si>
  <si>
    <t>Indirect expenses of the materials</t>
  </si>
  <si>
    <t>Indirect expenses for labour</t>
  </si>
  <si>
    <t>in which: funds for a complete repair</t>
  </si>
  <si>
    <t>Index</t>
  </si>
  <si>
    <t xml:space="preserve">                 depriciation</t>
  </si>
  <si>
    <t>Total</t>
  </si>
  <si>
    <t xml:space="preserve">                                         Head of planning department                                  Yusufjonova Yo.</t>
  </si>
  <si>
    <t>Sponsorship</t>
  </si>
  <si>
    <t xml:space="preserve">                      Chief accountant                                                    Tursunov.К</t>
  </si>
  <si>
    <t xml:space="preserve">                        Chief accountant                                                                            Тursunov.К</t>
  </si>
  <si>
    <t xml:space="preserve">                                         Chief accountant                                                       Isaboyev A.</t>
  </si>
  <si>
    <t>Chief accountant                                                               Isaboyev A.</t>
  </si>
  <si>
    <t xml:space="preserve">Plan for 2021
</t>
  </si>
  <si>
    <t>Сomparison table
The main financial indicators of JSC "Kvarts".</t>
  </si>
  <si>
    <t>Fact in 2020</t>
  </si>
  <si>
    <t>Analysis of production cost in JSC Kvarts</t>
  </si>
  <si>
    <t>Plan for 2021</t>
  </si>
  <si>
    <t xml:space="preserve">Analysis of production and business activities of  
JSC Kvarts for 2021
</t>
  </si>
  <si>
    <t>For 2021, the company sold consumer goods</t>
  </si>
  <si>
    <t>Joint-stock company "Kuarts" for 2021 produced a commodity
products in current prices at 487 647,698 million soums or 98,4% of the projected
volume, while the growth rate of production compared to last year amounted to 163,1 %.
In comparable prices, the output of marketable products amounted to 385 752,269 million soums, 130,9 % of the corresponding period last year.As a result of the delay in the construction of a new float glass production line due to the pandemic, the volume of glass production envisaged by the business plan was not fulfilled.</t>
  </si>
  <si>
    <t>in retail prices in the amount of 43 978,911 mln soums, which accounts for 10,4 % of the total</t>
  </si>
  <si>
    <t xml:space="preserve">sold products. The task for the production of consumer goods was 183,2%, times more, </t>
  </si>
  <si>
    <t xml:space="preserve">
the growth rate by last year was 102,1 %times.
</t>
  </si>
  <si>
    <t xml:space="preserve">         For   2021, there were sold to consumers: </t>
  </si>
  <si>
    <t>Glass jars in 0,5 l. cond.calc.        -          113,458  mln.pieces at the price of 57 860 mln.soums</t>
  </si>
  <si>
    <t xml:space="preserve">                     in phys.calculation        -  37,869  mln. pieces</t>
  </si>
  <si>
    <t>Glass bottles in 0,5 l. cond.calc.    -           38,476  mln piecesat the price of  42 867  mln. soums</t>
  </si>
  <si>
    <t xml:space="preserve">                     in phys. calc.                  -      48,674 mln. pieces</t>
  </si>
  <si>
    <t>Architectural glass in cond. 2 mm calc., total :  -  18 948  т.м2 at the price of  318 093   mln.pieces</t>
  </si>
  <si>
    <t xml:space="preserve">                      in physical calc.                        -   10 777 т.м2 </t>
  </si>
  <si>
    <t xml:space="preserve">             Remains of finished products as of 01.01.2022 amounted to:</t>
  </si>
  <si>
    <r>
      <t xml:space="preserve">Glass jars in cond. 0,5 calc.        -       89,939 </t>
    </r>
    <r>
      <rPr>
        <sz val="10"/>
        <color theme="1"/>
        <rFont val="Arial Cyr"/>
        <charset val="204"/>
      </rPr>
      <t xml:space="preserve"> mln pieces</t>
    </r>
    <r>
      <rPr>
        <sz val="10"/>
        <color indexed="10"/>
        <rFont val="Arial Cyr"/>
        <charset val="204"/>
      </rPr>
      <t xml:space="preserve"> </t>
    </r>
    <r>
      <rPr>
        <sz val="10"/>
        <rFont val="Arial Cyr"/>
        <charset val="204"/>
      </rPr>
      <t>at the price of  46 964,5 mln soums</t>
    </r>
  </si>
  <si>
    <t xml:space="preserve">                   in physical calc.                  -         25,853 mln pieces</t>
  </si>
  <si>
    <t>Glass bottles in cond. 0,5 l. calc.      -      11,667 mln pieces at the price of   5 760,4 mln soums</t>
  </si>
  <si>
    <t xml:space="preserve">                     in physical calc.                  -     8,602 mln pieces</t>
  </si>
  <si>
    <t>Sheet glass in the condition.2 mm calc.total:   -  3 194,83 т.m2 at the price of  50 717,9 mln.soums</t>
  </si>
  <si>
    <t xml:space="preserve">                     in physical calc.                   -        1 689,95т.m2</t>
  </si>
  <si>
    <t>During the year for  2021 there were exported the goods for  4 038,075 thousand USD, including:</t>
  </si>
  <si>
    <t>Glass jars in physical calc.   -  7,659 mln pieces at the price of  1 053,98 thousand USD</t>
  </si>
  <si>
    <t xml:space="preserve">Architectural glass in physical calc.  -  965,441 т.m2 at the price of 2 920,108  thousand USD </t>
  </si>
  <si>
    <t>Used cullet and refractory bricks 1,216.06 tons. 63,987 thousand USD</t>
  </si>
  <si>
    <t xml:space="preserve">For   2021, JSC Kvarts manufactured products in current prices in the amount of  </t>
  </si>
  <si>
    <t xml:space="preserve"> 487 647,698 million soums, production cost output amounted to 320 825,985   </t>
  </si>
  <si>
    <t>657,9   soum, the overall profitability of the produced products accounted for 23,8%.</t>
  </si>
  <si>
    <t>Net proceeds from the sale of products amounted to 423,320.908 million soums, net profit amounted to 54,712.93 million soums. Profitability of sales on gross profit amounted to 35.3%, profitability on net profit amounted to 12.8%.</t>
  </si>
  <si>
    <t>Expenses of the period amounted to 72 040,210  million soums, including:</t>
  </si>
  <si>
    <t>sales expenses                 18 284,998  mln.soums</t>
  </si>
  <si>
    <t>management expenses       14 922,923 mln. soums</t>
  </si>
  <si>
    <t>other operating expenses   38 832,289 mln. soums</t>
  </si>
  <si>
    <t>In the reporting period, there was a negative balance from the financial activities of the enterprise. Expenses on financial activities amounted to 182,699.751 million soums.Income from financial activities 95 822.497 million soums, including 92 955.392 million soums, income from the exchange rate.</t>
  </si>
  <si>
    <t>         01.01.2022 year receivables - 37 621,367million soums</t>
  </si>
  <si>
    <t>of which: customer and customer debt -  9 859,723 million soums</t>
  </si>
  <si>
    <t>goods sold to suppliers and contractors -  8 406,590 million soums</t>
  </si>
  <si>
    <t>taxes and deductions to the budget -          11 588,966  million soums</t>
  </si>
  <si>
    <t>prepayments on targeted state funds and insurance -76,619 million soums</t>
  </si>
  <si>
    <t>other receivables -                                       7 689,468  million soums</t>
  </si>
  <si>
    <t>Accounts payable as of 01. 01. 2022 amounted to 74 987,917  million soums,</t>
  </si>
  <si>
    <t>including debt to suppliers and contractors -       19 126,360 million soums</t>
  </si>
  <si>
    <t>advances received -                                            16 399,183 million soums</t>
  </si>
  <si>
    <t>arrears in payments to the budget -                      3 572,119million soums</t>
  </si>
  <si>
    <t>in the state target funds -                                      1 259,918 million soums</t>
  </si>
  <si>
    <t>wage arrears -                                                    3 611,912 million soums</t>
  </si>
  <si>
    <t>other payables -                                                   31 018,425 million soums</t>
  </si>
  <si>
    <t>Performed by PKM No. 207 dated July 28, 2015. "On the introduction of criteria for evaluating the performance of joint-stock companies and other business entities with a state share" in JSC "Quartz" developed a regulation that provides for the main and additional key performance indicators. As a result of the calculations for 2021, the integral coefficient of the main key performance indicators was 107.4%. The integral coefficient of additional key performance indicators was 117.45%.
      According to clause 27 of RCM No. 207, the efficiency of the enterprise's activities in terms of the main and additional key performance indicators is recognized as high.</t>
  </si>
  <si>
    <t>technical and economical indicators for  2021</t>
  </si>
  <si>
    <t>for  2021</t>
  </si>
  <si>
    <t>for  2020</t>
  </si>
  <si>
    <t>Explanatory note
for the end for 2021 in JSC Kvarts</t>
  </si>
  <si>
    <t>487 647 698  thousand soums</t>
  </si>
  <si>
    <t>385 752 269  thousand soums</t>
  </si>
  <si>
    <t>50,035  million pieces</t>
  </si>
  <si>
    <t>47,222 million pieces</t>
  </si>
  <si>
    <t>12 229   thousand м2</t>
  </si>
  <si>
    <t>The reason the production of glass bottles and glass jars is below the corresponding figures for 2020 is because the production furnaces were shut down for an overhaul.</t>
  </si>
  <si>
    <t>320 825 985  thousand soums</t>
  </si>
  <si>
    <t>54 712 930 thousand soums</t>
  </si>
  <si>
    <r>
      <t xml:space="preserve"> Number of employees at SC Kvarts at  01.01.2022  made up </t>
    </r>
    <r>
      <rPr>
        <b/>
        <i/>
        <sz val="13"/>
        <rFont val="Times New Roman"/>
        <family val="1"/>
        <charset val="204"/>
      </rPr>
      <t>2 477  people</t>
    </r>
  </si>
  <si>
    <r>
      <t xml:space="preserve">including productional staff- </t>
    </r>
    <r>
      <rPr>
        <b/>
        <i/>
        <sz val="13"/>
        <rFont val="Times New Roman"/>
        <family val="1"/>
        <charset val="204"/>
      </rPr>
      <t>2 324</t>
    </r>
  </si>
  <si>
    <t>Avarage salary                                           -  2 925  thousand soums</t>
  </si>
  <si>
    <t>Salary fund                                               -  86 942 969 thousand soums</t>
  </si>
  <si>
    <t>Receivables at 01.01.2022                            - 38 202,488  million soums</t>
  </si>
  <si>
    <t xml:space="preserve">    Sale volume in monetary terms                      -     423 590 858 thousand  soums</t>
  </si>
  <si>
    <t xml:space="preserve">Financial results of SC Kvarts for the year  for  2021
</t>
  </si>
  <si>
    <t>other expenses</t>
  </si>
  <si>
    <t>Net revenue including exchange prices</t>
  </si>
  <si>
    <t>Prod. Cost Products</t>
  </si>
  <si>
    <t>Period expenses Incl.</t>
  </si>
  <si>
    <t>Implementation costs</t>
  </si>
  <si>
    <t>Other operating expenses</t>
  </si>
  <si>
    <t>Financial result from the main activities</t>
  </si>
  <si>
    <t>Income and expenses of financial activity</t>
  </si>
  <si>
    <t>Interest income</t>
  </si>
  <si>
    <t>Income from foreign exchange differences</t>
  </si>
  <si>
    <t>Income in the form of dividends</t>
  </si>
  <si>
    <t>Financing expenses</t>
  </si>
  <si>
    <t>total financial result before taxes</t>
  </si>
  <si>
    <t>Expenses included in the taxable base and excluded from it</t>
  </si>
  <si>
    <t>income tax</t>
  </si>
  <si>
    <t xml:space="preserve">                                                   Period expenses in JSC Kvarts for the year  for  2021
 </t>
  </si>
  <si>
    <t xml:space="preserve"> 2020
</t>
  </si>
  <si>
    <t xml:space="preserve"> 2021
</t>
  </si>
  <si>
    <t xml:space="preserve">                                                                                                         In thousand Sumy.</t>
  </si>
  <si>
    <t xml:space="preserve">Execution of key business plan indicators
for 2021 by SC Kvarts
</t>
  </si>
  <si>
    <t xml:space="preserve"> 2021 год </t>
  </si>
  <si>
    <t>Payables at 01.01.2022                            -  75 874,670 million soums</t>
  </si>
</sst>
</file>

<file path=xl/styles.xml><?xml version="1.0" encoding="utf-8"?>
<styleSheet xmlns="http://schemas.openxmlformats.org/spreadsheetml/2006/main">
  <numFmts count="29">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s>
  <fonts count="102">
    <font>
      <sz val="10"/>
      <name val="Arial Cyr"/>
      <charset val="204"/>
    </font>
    <font>
      <sz val="10"/>
      <name val="Arial Cyr"/>
      <charset val="204"/>
    </font>
    <font>
      <sz val="14"/>
      <name val="Arial Cyr"/>
      <charset val="204"/>
    </font>
    <font>
      <i/>
      <sz val="10"/>
      <name val="Arial Cyr"/>
      <charset val="204"/>
    </font>
    <font>
      <sz val="8"/>
      <name val="Arial Cyr"/>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b/>
      <sz val="12"/>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sz val="10"/>
      <name val="Bodoni MT Black"/>
      <family val="1"/>
    </font>
    <font>
      <sz val="11"/>
      <name val="Arial Narrow"/>
      <family val="2"/>
      <charset val="204"/>
    </font>
    <font>
      <b/>
      <sz val="8"/>
      <name val="Arial Narrow"/>
      <family val="2"/>
      <charset val="204"/>
    </font>
    <font>
      <b/>
      <sz val="10"/>
      <name val="Arial Cyr"/>
      <charset val="204"/>
    </font>
    <font>
      <sz val="8"/>
      <name val="Arial Narrow"/>
      <family val="2"/>
      <charset val="204"/>
    </font>
    <font>
      <sz val="10"/>
      <name val="Arial Narrow"/>
      <family val="2"/>
      <charset val="204"/>
    </font>
    <font>
      <sz val="12"/>
      <name val="Arial Cyr"/>
      <family val="2"/>
      <charset val="204"/>
    </font>
    <font>
      <i/>
      <sz val="12"/>
      <name val="Arial Cyr"/>
      <charset val="186"/>
    </font>
    <font>
      <sz val="12"/>
      <name val="Arial Cyr"/>
      <charset val="186"/>
    </font>
    <font>
      <sz val="14"/>
      <name val="Times New Roman"/>
      <family val="1"/>
      <charset val="204"/>
    </font>
    <font>
      <i/>
      <sz val="13"/>
      <name val="Times New Roman"/>
      <family val="1"/>
      <charset val="204"/>
    </font>
    <font>
      <b/>
      <i/>
      <sz val="13"/>
      <name val="Times New Roman"/>
      <family val="1"/>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0"/>
      <color indexed="10"/>
      <name val="Arial Cyr"/>
      <charset val="204"/>
    </font>
    <font>
      <sz val="16"/>
      <name val="Arial Cyr"/>
      <charset val="204"/>
    </font>
    <font>
      <b/>
      <i/>
      <sz val="13"/>
      <name val="Arial Cyr"/>
      <charset val="204"/>
    </font>
    <font>
      <i/>
      <sz val="13"/>
      <name val="Arial Cyr"/>
      <charset val="186"/>
    </font>
    <font>
      <i/>
      <sz val="13"/>
      <name val="Arial Cyr"/>
      <charset val="204"/>
    </font>
    <font>
      <sz val="10"/>
      <color rgb="FFFF0000"/>
      <name val="Arial Cyr"/>
      <charset val="204"/>
    </font>
    <font>
      <sz val="10"/>
      <color rgb="FF000000"/>
      <name val="Arial"/>
      <family val="2"/>
      <charset val="204"/>
    </font>
    <font>
      <b/>
      <sz val="14"/>
      <name val="Times New Roman"/>
      <family val="1"/>
      <charset val="204"/>
    </font>
    <font>
      <sz val="12"/>
      <color rgb="FF222222"/>
      <name val="Inherit"/>
      <charset val="204"/>
    </font>
    <font>
      <i/>
      <sz val="12"/>
      <color rgb="FF222222"/>
      <name val="Inherit"/>
      <charset val="204"/>
    </font>
    <font>
      <sz val="11"/>
      <name val="Arial Cyr"/>
      <charset val="204"/>
    </font>
    <font>
      <b/>
      <sz val="11"/>
      <name val="Arial Cyr"/>
      <charset val="204"/>
    </font>
    <font>
      <b/>
      <sz val="10"/>
      <name val="Bodoni MT Black"/>
      <family val="1"/>
    </font>
    <font>
      <sz val="10"/>
      <color theme="1"/>
      <name val="Arial Cyr"/>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09">
    <xf numFmtId="0" fontId="0" fillId="0" borderId="0"/>
    <xf numFmtId="0" fontId="5" fillId="0" borderId="0"/>
    <xf numFmtId="0" fontId="6" fillId="0" borderId="0"/>
    <xf numFmtId="0" fontId="7" fillId="0" borderId="0"/>
    <xf numFmtId="0" fontId="5" fillId="0" borderId="0"/>
    <xf numFmtId="0" fontId="8" fillId="0" borderId="0" applyFont="0" applyFill="0" applyBorder="0" applyAlignment="0" applyProtection="0"/>
    <xf numFmtId="0" fontId="9" fillId="0" borderId="0" applyFont="0" applyFill="0" applyBorder="0" applyAlignment="0" applyProtection="0"/>
    <xf numFmtId="0" fontId="10" fillId="0" borderId="0"/>
    <xf numFmtId="0" fontId="5"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5" fillId="0" borderId="0"/>
    <xf numFmtId="0" fontId="10" fillId="0" borderId="0"/>
    <xf numFmtId="0" fontId="12" fillId="0" borderId="0" applyFont="0" applyFill="0" applyBorder="0" applyAlignment="0" applyProtection="0"/>
    <xf numFmtId="0" fontId="5" fillId="0" borderId="0"/>
    <xf numFmtId="0" fontId="12" fillId="0" borderId="0" applyFont="0" applyFill="0" applyBorder="0" applyAlignment="0" applyProtection="0"/>
    <xf numFmtId="0" fontId="10" fillId="0" borderId="0"/>
    <xf numFmtId="0" fontId="10"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0" fontId="5" fillId="0" borderId="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7"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26" fillId="0" borderId="0" applyFont="0" applyFill="0" applyBorder="0" applyAlignment="0" applyProtection="0"/>
    <xf numFmtId="172"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4" fontId="31" fillId="0" borderId="0" applyFont="0" applyFill="0" applyBorder="0" applyAlignment="0" applyProtection="0"/>
    <xf numFmtId="174" fontId="32"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5"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6" fontId="26" fillId="0" borderId="0" applyFont="0" applyFill="0" applyBorder="0" applyAlignment="0" applyProtection="0"/>
    <xf numFmtId="176"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68" fontId="25" fillId="0" borderId="0" applyFont="0" applyFill="0" applyBorder="0" applyAlignment="0" applyProtection="0"/>
    <xf numFmtId="168"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xf numFmtId="0" fontId="23" fillId="0" borderId="0" applyFont="0" applyFill="0" applyBorder="0" applyAlignment="0" applyProtection="0"/>
    <xf numFmtId="178" fontId="36" fillId="0" borderId="0" applyFont="0" applyFill="0" applyBorder="0" applyAlignment="0" applyProtection="0"/>
    <xf numFmtId="0" fontId="24" fillId="0" borderId="0" applyFont="0" applyFill="0" applyBorder="0" applyAlignment="0" applyProtection="0"/>
    <xf numFmtId="179" fontId="36" fillId="0" borderId="0" applyFont="0" applyFill="0" applyBorder="0" applyAlignment="0" applyProtection="0"/>
    <xf numFmtId="38" fontId="15" fillId="2" borderId="1">
      <protection locked="0"/>
    </xf>
    <xf numFmtId="38" fontId="15" fillId="0" borderId="1"/>
    <xf numFmtId="38" fontId="37" fillId="0" borderId="1"/>
    <xf numFmtId="180" fontId="15" fillId="0" borderId="1"/>
    <xf numFmtId="0" fontId="37" fillId="0" borderId="1" applyNumberFormat="0">
      <alignment horizontal="center"/>
    </xf>
    <xf numFmtId="38" fontId="37" fillId="3" borderId="1" applyNumberFormat="0" applyFont="0" applyBorder="0" applyAlignment="0">
      <alignment horizontal="center"/>
    </xf>
    <xf numFmtId="0" fontId="38" fillId="0" borderId="1" applyNumberFormat="0"/>
    <xf numFmtId="0" fontId="37" fillId="0" borderId="1" applyNumberFormat="0"/>
    <xf numFmtId="0" fontId="38" fillId="0" borderId="1" applyNumberFormat="0">
      <alignment horizontal="right"/>
    </xf>
    <xf numFmtId="0" fontId="12" fillId="0" borderId="0" applyFont="0" applyFill="0" applyBorder="0" applyAlignment="0" applyProtection="0"/>
    <xf numFmtId="0" fontId="39" fillId="0" borderId="0"/>
    <xf numFmtId="0" fontId="24" fillId="0" borderId="0"/>
    <xf numFmtId="0" fontId="36" fillId="0" borderId="0"/>
    <xf numFmtId="0" fontId="40" fillId="0" borderId="0"/>
    <xf numFmtId="181" fontId="41" fillId="0" borderId="0" applyFont="0" applyFill="0" applyBorder="0" applyAlignment="0" applyProtection="0"/>
    <xf numFmtId="0" fontId="42" fillId="0" borderId="2" applyNumberFormat="0" applyAlignment="0" applyProtection="0">
      <alignment horizontal="left" vertical="center"/>
    </xf>
    <xf numFmtId="0" fontId="42" fillId="0" borderId="3">
      <alignment horizontal="left" vertical="center"/>
    </xf>
    <xf numFmtId="0" fontId="1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167" fontId="46" fillId="0" borderId="0" applyFont="0" applyFill="0" applyBorder="0" applyAlignment="0" applyProtection="0"/>
    <xf numFmtId="171" fontId="44" fillId="0" borderId="0" applyFont="0" applyFill="0" applyBorder="0" applyAlignment="0" applyProtection="0"/>
    <xf numFmtId="0" fontId="47" fillId="0" borderId="0"/>
    <xf numFmtId="40" fontId="35" fillId="0" borderId="0" applyFont="0" applyFill="0" applyBorder="0" applyAlignment="0" applyProtection="0"/>
    <xf numFmtId="38" fontId="35"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9" fillId="0" borderId="0"/>
    <xf numFmtId="0" fontId="44" fillId="0" borderId="0"/>
    <xf numFmtId="0" fontId="49" fillId="0" borderId="0"/>
    <xf numFmtId="0" fontId="5" fillId="0" borderId="0"/>
    <xf numFmtId="0" fontId="5" fillId="0" borderId="0"/>
    <xf numFmtId="0" fontId="5" fillId="0" borderId="0"/>
    <xf numFmtId="0" fontId="49" fillId="0" borderId="0"/>
    <xf numFmtId="0" fontId="49" fillId="0" borderId="0"/>
    <xf numFmtId="0" fontId="50" fillId="0" borderId="0">
      <alignment horizontal="left"/>
    </xf>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 fillId="0" borderId="0" applyFont="0" applyFill="0" applyBorder="0" applyAlignment="0" applyProtection="0"/>
    <xf numFmtId="0" fontId="52" fillId="0" borderId="0"/>
    <xf numFmtId="182" fontId="53" fillId="0" borderId="0" applyFont="0" applyFill="0" applyBorder="0" applyAlignment="0" applyProtection="0"/>
    <xf numFmtId="183" fontId="53" fillId="0" borderId="0" applyFont="0" applyFill="0" applyBorder="0" applyAlignment="0" applyProtection="0"/>
    <xf numFmtId="164" fontId="51" fillId="0" borderId="0" applyFont="0" applyFill="0" applyBorder="0" applyAlignment="0" applyProtection="0"/>
    <xf numFmtId="183" fontId="15" fillId="0" borderId="0" applyFont="0" applyFill="0" applyBorder="0" applyAlignment="0" applyProtection="0"/>
    <xf numFmtId="16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applyFont="0" applyFill="0" applyBorder="0" applyAlignment="0" applyProtection="0"/>
    <xf numFmtId="0" fontId="12"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43" fillId="0" borderId="0" applyFont="0" applyFill="0" applyBorder="0" applyAlignment="0" applyProtection="0"/>
    <xf numFmtId="0" fontId="58" fillId="0" borderId="0"/>
    <xf numFmtId="0" fontId="57"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184" fontId="59" fillId="0" borderId="0" applyFont="0" applyFill="0" applyBorder="0" applyAlignment="0" applyProtection="0"/>
    <xf numFmtId="0" fontId="43" fillId="0" borderId="0" applyFont="0" applyFill="0" applyBorder="0" applyAlignment="0" applyProtection="0"/>
    <xf numFmtId="0" fontId="12"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85" fontId="49" fillId="0" borderId="0" applyFont="0" applyFill="0" applyBorder="0" applyAlignment="0" applyProtection="0"/>
    <xf numFmtId="186" fontId="49" fillId="0" borderId="0" applyFont="0" applyFill="0" applyBorder="0" applyAlignment="0" applyProtection="0"/>
    <xf numFmtId="0"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0" fontId="60" fillId="0" borderId="0"/>
    <xf numFmtId="0" fontId="61" fillId="0" borderId="0"/>
    <xf numFmtId="0" fontId="12" fillId="0" borderId="0" applyFont="0" applyFill="0" applyBorder="0" applyAlignment="0" applyProtection="0"/>
    <xf numFmtId="0" fontId="62" fillId="0" borderId="0"/>
    <xf numFmtId="0" fontId="49" fillId="0" borderId="0"/>
    <xf numFmtId="0" fontId="43" fillId="0" borderId="0"/>
    <xf numFmtId="0" fontId="6" fillId="0" borderId="0"/>
    <xf numFmtId="0" fontId="49" fillId="0" borderId="0"/>
    <xf numFmtId="0" fontId="53" fillId="0" borderId="0"/>
    <xf numFmtId="0" fontId="49" fillId="0" borderId="0" applyNumberFormat="0" applyProtection="0"/>
    <xf numFmtId="0" fontId="49" fillId="0" borderId="0" applyNumberFormat="0" applyProtection="0"/>
    <xf numFmtId="0" fontId="49" fillId="0" borderId="0"/>
    <xf numFmtId="0" fontId="63" fillId="0" borderId="0"/>
    <xf numFmtId="0" fontId="49" fillId="0" borderId="0"/>
    <xf numFmtId="0" fontId="64" fillId="0" borderId="0"/>
    <xf numFmtId="0" fontId="64" fillId="0" borderId="0"/>
    <xf numFmtId="0" fontId="49" fillId="0" borderId="0"/>
    <xf numFmtId="0" fontId="64" fillId="0" borderId="0"/>
    <xf numFmtId="0" fontId="64" fillId="0" borderId="0"/>
    <xf numFmtId="0" fontId="64" fillId="0" borderId="0"/>
    <xf numFmtId="0" fontId="65" fillId="0" borderId="0" applyAlignment="0"/>
    <xf numFmtId="0" fontId="64" fillId="0" borderId="0"/>
    <xf numFmtId="0" fontId="63" fillId="0" borderId="0"/>
    <xf numFmtId="0" fontId="49" fillId="0" borderId="0"/>
    <xf numFmtId="0" fontId="49" fillId="0" borderId="0"/>
    <xf numFmtId="187" fontId="49" fillId="0" borderId="0" applyFont="0" applyFill="0" applyBorder="0" applyAlignment="0" applyProtection="0"/>
    <xf numFmtId="188" fontId="49" fillId="0" borderId="0" applyFont="0" applyFill="0" applyBorder="0" applyAlignment="0" applyProtection="0"/>
  </cellStyleXfs>
  <cellXfs count="266">
    <xf numFmtId="0" fontId="0" fillId="0" borderId="0" xfId="0"/>
    <xf numFmtId="0" fontId="0" fillId="0" borderId="1" xfId="0" applyBorder="1" applyAlignment="1">
      <alignment horizontal="center"/>
    </xf>
    <xf numFmtId="0" fontId="0" fillId="0" borderId="0" xfId="0" applyFill="1"/>
    <xf numFmtId="0" fontId="0" fillId="0" borderId="0" xfId="0" applyFont="1"/>
    <xf numFmtId="0" fontId="66" fillId="0" borderId="0" xfId="0" applyFont="1"/>
    <xf numFmtId="0" fontId="0" fillId="0" borderId="0" xfId="0" applyFont="1" applyFill="1"/>
    <xf numFmtId="0" fontId="3" fillId="0" borderId="0" xfId="0" applyFont="1"/>
    <xf numFmtId="0" fontId="1" fillId="0" borderId="0" xfId="0" applyFont="1"/>
    <xf numFmtId="0" fontId="1" fillId="0" borderId="4" xfId="0" applyFont="1" applyBorder="1"/>
    <xf numFmtId="0" fontId="68" fillId="0" borderId="4" xfId="0" applyFont="1" applyBorder="1" applyAlignment="1">
      <alignment horizontal="center" vertical="center" wrapText="1"/>
    </xf>
    <xf numFmtId="0" fontId="1" fillId="0" borderId="5" xfId="0" applyFont="1" applyBorder="1"/>
    <xf numFmtId="0" fontId="1" fillId="0" borderId="1" xfId="0" applyFont="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Border="1" applyAlignment="1">
      <alignment horizontal="center" vertical="center"/>
    </xf>
    <xf numFmtId="166" fontId="1" fillId="0" borderId="1" xfId="0" applyNumberFormat="1" applyFont="1" applyBorder="1" applyAlignment="1">
      <alignment horizontal="center"/>
    </xf>
    <xf numFmtId="165" fontId="1" fillId="0" borderId="4" xfId="0" applyNumberFormat="1" applyFont="1" applyBorder="1" applyAlignment="1">
      <alignment horizontal="center"/>
    </xf>
    <xf numFmtId="0" fontId="1" fillId="0" borderId="6" xfId="0" applyFont="1" applyBorder="1" applyAlignment="1">
      <alignment horizontal="center" vertical="center"/>
    </xf>
    <xf numFmtId="0" fontId="68" fillId="0" borderId="6" xfId="0" applyFont="1" applyBorder="1" applyAlignment="1">
      <alignment horizontal="center" vertical="center"/>
    </xf>
    <xf numFmtId="166" fontId="1" fillId="0" borderId="4" xfId="0" applyNumberFormat="1" applyFont="1" applyBorder="1" applyAlignment="1">
      <alignment horizontal="center"/>
    </xf>
    <xf numFmtId="0" fontId="1" fillId="0" borderId="4" xfId="0" applyFont="1" applyBorder="1" applyAlignment="1">
      <alignment horizontal="center" vertical="center"/>
    </xf>
    <xf numFmtId="0" fontId="68" fillId="0" borderId="5" xfId="0" applyFont="1" applyBorder="1" applyAlignment="1">
      <alignment horizontal="center"/>
    </xf>
    <xf numFmtId="0" fontId="69" fillId="0" borderId="7" xfId="0" applyFont="1" applyBorder="1" applyAlignment="1">
      <alignment horizontal="center"/>
    </xf>
    <xf numFmtId="0" fontId="69" fillId="0" borderId="8" xfId="0" applyFont="1" applyBorder="1" applyAlignment="1">
      <alignment horizontal="center"/>
    </xf>
    <xf numFmtId="0" fontId="69" fillId="0" borderId="4" xfId="0" applyFont="1" applyBorder="1" applyAlignment="1">
      <alignment horizontal="center"/>
    </xf>
    <xf numFmtId="0" fontId="1" fillId="0" borderId="5" xfId="0" applyFont="1" applyBorder="1" applyAlignment="1">
      <alignment horizontal="center" vertical="center"/>
    </xf>
    <xf numFmtId="0" fontId="68" fillId="0" borderId="1" xfId="0" applyFont="1" applyBorder="1" applyAlignment="1">
      <alignment vertical="center"/>
    </xf>
    <xf numFmtId="0" fontId="71" fillId="0" borderId="0" xfId="0" applyFont="1" applyFill="1" applyBorder="1" applyAlignment="1">
      <alignment horizontal="center"/>
    </xf>
    <xf numFmtId="0" fontId="71" fillId="0" borderId="9" xfId="0" applyFont="1" applyFill="1" applyBorder="1" applyAlignment="1">
      <alignment horizontal="center"/>
    </xf>
    <xf numFmtId="2" fontId="71" fillId="0" borderId="1" xfId="0" applyNumberFormat="1" applyFont="1" applyFill="1" applyBorder="1" applyAlignment="1">
      <alignment horizontal="center" vertical="center" wrapText="1"/>
    </xf>
    <xf numFmtId="0" fontId="0" fillId="0" borderId="6" xfId="0" applyFill="1" applyBorder="1" applyAlignment="1">
      <alignment horizontal="left" indent="1"/>
    </xf>
    <xf numFmtId="191" fontId="0" fillId="4" borderId="1" xfId="0" applyNumberFormat="1" applyFill="1" applyBorder="1" applyAlignment="1">
      <alignment horizontal="right"/>
    </xf>
    <xf numFmtId="192" fontId="0" fillId="0" borderId="6" xfId="0" applyNumberFormat="1" applyFill="1" applyBorder="1" applyAlignment="1">
      <alignment horizontal="center"/>
    </xf>
    <xf numFmtId="0" fontId="0" fillId="0" borderId="1" xfId="0" applyFill="1" applyBorder="1" applyAlignment="1">
      <alignment horizontal="left" indent="1"/>
    </xf>
    <xf numFmtId="192" fontId="0" fillId="0" borderId="1" xfId="0" applyNumberFormat="1" applyFill="1" applyBorder="1" applyAlignment="1">
      <alignment horizontal="center"/>
    </xf>
    <xf numFmtId="191" fontId="0" fillId="0" borderId="1" xfId="0" applyNumberFormat="1" applyFill="1" applyBorder="1" applyAlignment="1">
      <alignment horizontal="center"/>
    </xf>
    <xf numFmtId="0" fontId="0" fillId="0" borderId="1" xfId="0" applyFill="1" applyBorder="1" applyAlignment="1">
      <alignment horizontal="left" wrapText="1" indent="1"/>
    </xf>
    <xf numFmtId="2" fontId="0" fillId="0" borderId="0" xfId="0" applyNumberFormat="1" applyFill="1"/>
    <xf numFmtId="0" fontId="0" fillId="0" borderId="1" xfId="0" applyFill="1" applyBorder="1"/>
    <xf numFmtId="2" fontId="0" fillId="0" borderId="1" xfId="0" applyNumberFormat="1" applyFill="1" applyBorder="1"/>
    <xf numFmtId="0" fontId="72" fillId="0" borderId="0" xfId="0" applyFont="1" applyFill="1" applyBorder="1" applyAlignment="1">
      <alignment horizontal="left"/>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4" fillId="0" borderId="6" xfId="0" applyFont="1" applyBorder="1" applyAlignment="1">
      <alignment horizontal="center" vertical="center" wrapText="1"/>
    </xf>
    <xf numFmtId="166" fontId="75" fillId="0" borderId="1" xfId="0" applyNumberFormat="1" applyFont="1" applyFill="1" applyBorder="1" applyAlignment="1">
      <alignment horizontal="center" vertical="center" wrapText="1"/>
    </xf>
    <xf numFmtId="0" fontId="75" fillId="0" borderId="1" xfId="0" applyFont="1" applyFill="1" applyBorder="1" applyAlignment="1">
      <alignment horizontal="center" vertical="center" wrapText="1"/>
    </xf>
    <xf numFmtId="0" fontId="68" fillId="0" borderId="1" xfId="0" applyFont="1" applyFill="1" applyBorder="1" applyAlignment="1">
      <alignment horizontal="left" indent="1"/>
    </xf>
    <xf numFmtId="166" fontId="0" fillId="0" borderId="1" xfId="0" applyNumberFormat="1" applyFill="1" applyBorder="1" applyAlignment="1">
      <alignment horizontal="center"/>
    </xf>
    <xf numFmtId="3" fontId="7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xf>
    <xf numFmtId="166" fontId="0" fillId="0" borderId="0" xfId="0" applyNumberFormat="1" applyBorder="1" applyAlignment="1">
      <alignment horizontal="left" vertical="center"/>
    </xf>
    <xf numFmtId="3" fontId="76" fillId="0" borderId="0" xfId="0" applyNumberFormat="1" applyFont="1" applyFill="1" applyBorder="1" applyAlignment="1">
      <alignment horizontal="center" vertical="center"/>
    </xf>
    <xf numFmtId="0" fontId="76" fillId="0" borderId="0" xfId="0" applyFont="1" applyAlignment="1">
      <alignment vertical="center"/>
    </xf>
    <xf numFmtId="0" fontId="76" fillId="0" borderId="0" xfId="0" applyFont="1" applyFill="1" applyAlignment="1">
      <alignment vertical="center"/>
    </xf>
    <xf numFmtId="166" fontId="0" fillId="0" borderId="0" xfId="0" applyNumberFormat="1" applyFill="1" applyBorder="1" applyAlignment="1">
      <alignment horizontal="left" vertical="center"/>
    </xf>
    <xf numFmtId="0" fontId="77" fillId="0" borderId="0" xfId="0" applyFont="1" applyAlignment="1">
      <alignment vertical="center"/>
    </xf>
    <xf numFmtId="0" fontId="0" fillId="0" borderId="0" xfId="0" applyBorder="1" applyAlignment="1"/>
    <xf numFmtId="0" fontId="0" fillId="0" borderId="0" xfId="0" applyAlignment="1"/>
    <xf numFmtId="0" fontId="1" fillId="0" borderId="0" xfId="0" applyFont="1" applyBorder="1" applyAlignment="1">
      <alignment horizontal="center"/>
    </xf>
    <xf numFmtId="0" fontId="0" fillId="0" borderId="4" xfId="0" applyBorder="1" applyAlignment="1">
      <alignment horizontal="center" vertical="center"/>
    </xf>
    <xf numFmtId="0" fontId="68" fillId="0" borderId="8" xfId="0" applyFon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wrapText="1" indent="1"/>
    </xf>
    <xf numFmtId="3" fontId="4" fillId="0" borderId="1" xfId="0" applyNumberFormat="1" applyFont="1" applyBorder="1" applyAlignment="1">
      <alignment horizontal="center"/>
    </xf>
    <xf numFmtId="0" fontId="0" fillId="0" borderId="1" xfId="0" applyBorder="1" applyAlignment="1">
      <alignment horizontal="center" vertical="center"/>
    </xf>
    <xf numFmtId="3" fontId="4" fillId="0" borderId="1" xfId="0" applyNumberFormat="1" applyFont="1" applyBorder="1" applyAlignment="1">
      <alignment horizontal="center" vertic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0" xfId="0" applyBorder="1" applyAlignment="1">
      <alignment horizontal="left"/>
    </xf>
    <xf numFmtId="0" fontId="78" fillId="0" borderId="0" xfId="0" applyFont="1" applyFill="1"/>
    <xf numFmtId="2" fontId="78" fillId="0" borderId="0" xfId="0" applyNumberFormat="1" applyFont="1" applyFill="1" applyBorder="1"/>
    <xf numFmtId="2" fontId="79" fillId="0" borderId="0" xfId="0" applyNumberFormat="1" applyFont="1" applyFill="1" applyBorder="1"/>
    <xf numFmtId="2" fontId="71" fillId="0" borderId="11" xfId="0" applyNumberFormat="1" applyFont="1" applyFill="1" applyBorder="1" applyAlignment="1">
      <alignment horizontal="center" vertical="center" wrapText="1"/>
    </xf>
    <xf numFmtId="0" fontId="78" fillId="0" borderId="12" xfId="0" applyFont="1" applyFill="1" applyBorder="1" applyAlignment="1">
      <alignment horizontal="left" indent="1"/>
    </xf>
    <xf numFmtId="166" fontId="69" fillId="0" borderId="1" xfId="0" applyNumberFormat="1" applyFont="1" applyFill="1" applyBorder="1" applyAlignment="1">
      <alignment horizontal="center"/>
    </xf>
    <xf numFmtId="166" fontId="69" fillId="0" borderId="11" xfId="0" applyNumberFormat="1" applyFont="1" applyFill="1" applyBorder="1" applyAlignment="1">
      <alignment horizontal="center"/>
    </xf>
    <xf numFmtId="166" fontId="0" fillId="0" borderId="0" xfId="0" applyNumberFormat="1" applyFill="1"/>
    <xf numFmtId="0" fontId="78" fillId="0" borderId="13" xfId="0" applyFont="1" applyFill="1" applyBorder="1" applyAlignment="1">
      <alignment horizontal="center"/>
    </xf>
    <xf numFmtId="166" fontId="69" fillId="0" borderId="14" xfId="0" applyNumberFormat="1" applyFont="1" applyFill="1" applyBorder="1" applyAlignment="1">
      <alignment horizontal="center"/>
    </xf>
    <xf numFmtId="192" fontId="78" fillId="0" borderId="0" xfId="0" applyNumberFormat="1" applyFont="1" applyFill="1"/>
    <xf numFmtId="2" fontId="78" fillId="0" borderId="0" xfId="0" applyNumberFormat="1" applyFont="1" applyFill="1"/>
    <xf numFmtId="0" fontId="78" fillId="0" borderId="1" xfId="0" applyFont="1" applyFill="1" applyBorder="1"/>
    <xf numFmtId="165" fontId="69" fillId="0" borderId="1" xfId="0" applyNumberFormat="1" applyFont="1" applyFill="1" applyBorder="1" applyAlignment="1">
      <alignment horizontal="center"/>
    </xf>
    <xf numFmtId="2" fontId="81" fillId="0" borderId="0" xfId="0" applyNumberFormat="1" applyFont="1" applyFill="1"/>
    <xf numFmtId="0" fontId="81" fillId="0" borderId="0" xfId="0" applyFont="1" applyFill="1"/>
    <xf numFmtId="191" fontId="0" fillId="4" borderId="1" xfId="0" applyNumberFormat="1" applyFill="1" applyBorder="1" applyAlignment="1">
      <alignment horizontal="center"/>
    </xf>
    <xf numFmtId="0" fontId="82" fillId="0" borderId="0" xfId="0" applyFont="1"/>
    <xf numFmtId="0" fontId="82" fillId="0" borderId="0" xfId="0" applyFont="1" applyAlignment="1">
      <alignment horizontal="right"/>
    </xf>
    <xf numFmtId="0" fontId="83" fillId="0" borderId="0" xfId="0" applyFont="1"/>
    <xf numFmtId="189" fontId="83" fillId="0" borderId="0" xfId="0" applyNumberFormat="1" applyFont="1" applyAlignment="1">
      <alignment horizontal="left"/>
    </xf>
    <xf numFmtId="189" fontId="83" fillId="0" borderId="0" xfId="0" applyNumberFormat="1" applyFont="1" applyFill="1" applyAlignment="1">
      <alignment horizontal="left"/>
    </xf>
    <xf numFmtId="3" fontId="83" fillId="0" borderId="0" xfId="0" applyNumberFormat="1" applyFont="1"/>
    <xf numFmtId="0" fontId="82" fillId="0" borderId="0" xfId="0" applyFont="1" applyFill="1" applyAlignment="1">
      <alignment horizontal="right"/>
    </xf>
    <xf numFmtId="190" fontId="83" fillId="0" borderId="0" xfId="0" applyNumberFormat="1" applyFont="1" applyFill="1"/>
    <xf numFmtId="0" fontId="82" fillId="0" borderId="0" xfId="0" applyFont="1" applyFill="1"/>
    <xf numFmtId="0" fontId="83" fillId="0" borderId="0" xfId="0" applyFont="1" applyFill="1"/>
    <xf numFmtId="189" fontId="83" fillId="0" borderId="0" xfId="0" applyNumberFormat="1" applyFont="1" applyFill="1"/>
    <xf numFmtId="0" fontId="82" fillId="0" borderId="0" xfId="0" applyFont="1" applyFill="1" applyAlignment="1">
      <alignment horizontal="left" indent="1"/>
    </xf>
    <xf numFmtId="0" fontId="84" fillId="0" borderId="4" xfId="0" applyFont="1" applyBorder="1"/>
    <xf numFmtId="0" fontId="84" fillId="0" borderId="6" xfId="0" applyFont="1" applyBorder="1"/>
    <xf numFmtId="0" fontId="84" fillId="0" borderId="6" xfId="0" applyFont="1" applyBorder="1" applyAlignment="1">
      <alignment horizontal="center"/>
    </xf>
    <xf numFmtId="0" fontId="84" fillId="0" borderId="1" xfId="0" applyFont="1" applyBorder="1" applyAlignment="1">
      <alignment horizontal="center"/>
    </xf>
    <xf numFmtId="0" fontId="84" fillId="0" borderId="10" xfId="0" applyFont="1" applyBorder="1" applyAlignment="1"/>
    <xf numFmtId="0" fontId="84" fillId="0" borderId="4" xfId="0" applyFont="1" applyBorder="1" applyAlignment="1">
      <alignment horizontal="center"/>
    </xf>
    <xf numFmtId="0" fontId="84" fillId="0" borderId="5" xfId="0" applyFont="1" applyBorder="1" applyAlignment="1">
      <alignment horizontal="center"/>
    </xf>
    <xf numFmtId="0" fontId="84" fillId="0" borderId="5" xfId="0" applyFont="1" applyBorder="1"/>
    <xf numFmtId="3" fontId="84" fillId="0" borderId="5" xfId="0" applyNumberFormat="1" applyFont="1" applyBorder="1"/>
    <xf numFmtId="0" fontId="87" fillId="0" borderId="1" xfId="0" applyFont="1" applyBorder="1"/>
    <xf numFmtId="3" fontId="84" fillId="0" borderId="1" xfId="0" applyNumberFormat="1" applyFont="1" applyBorder="1" applyAlignment="1">
      <alignment horizontal="center"/>
    </xf>
    <xf numFmtId="0" fontId="85" fillId="0" borderId="1" xfId="0" applyFont="1" applyBorder="1" applyAlignment="1">
      <alignment horizontal="left" wrapText="1"/>
    </xf>
    <xf numFmtId="165" fontId="87" fillId="0" borderId="1" xfId="0" applyNumberFormat="1" applyFont="1" applyBorder="1" applyAlignment="1">
      <alignment horizontal="center"/>
    </xf>
    <xf numFmtId="0" fontId="87" fillId="0" borderId="5" xfId="0" applyFont="1" applyBorder="1"/>
    <xf numFmtId="0" fontId="87" fillId="0" borderId="16" xfId="0" applyFont="1" applyBorder="1"/>
    <xf numFmtId="0" fontId="84" fillId="0" borderId="16" xfId="0" applyFont="1" applyBorder="1"/>
    <xf numFmtId="0" fontId="84" fillId="0" borderId="1" xfId="0" applyFont="1" applyBorder="1"/>
    <xf numFmtId="0" fontId="84" fillId="0" borderId="17" xfId="0" applyFont="1" applyBorder="1"/>
    <xf numFmtId="0" fontId="84" fillId="0" borderId="6" xfId="0" applyFont="1" applyBorder="1" applyAlignment="1">
      <alignment horizontal="center" vertical="center"/>
    </xf>
    <xf numFmtId="0" fontId="85" fillId="0" borderId="6" xfId="0" applyFont="1" applyBorder="1" applyAlignment="1">
      <alignment wrapText="1"/>
    </xf>
    <xf numFmtId="0" fontId="87" fillId="0" borderId="1" xfId="0" applyFont="1" applyBorder="1" applyAlignment="1">
      <alignment horizontal="center"/>
    </xf>
    <xf numFmtId="165" fontId="87" fillId="0" borderId="1" xfId="0" applyNumberFormat="1" applyFont="1" applyFill="1" applyBorder="1" applyAlignment="1">
      <alignment horizontal="center"/>
    </xf>
    <xf numFmtId="0" fontId="87" fillId="0" borderId="1" xfId="0" applyFont="1" applyFill="1" applyBorder="1" applyAlignment="1">
      <alignment horizontal="center"/>
    </xf>
    <xf numFmtId="0" fontId="87" fillId="0" borderId="6" xfId="0" applyFont="1" applyBorder="1"/>
    <xf numFmtId="3" fontId="87" fillId="0" borderId="6" xfId="0" applyNumberFormat="1" applyFont="1" applyFill="1" applyBorder="1" applyAlignment="1">
      <alignment horizontal="center"/>
    </xf>
    <xf numFmtId="3" fontId="87" fillId="0" borderId="6" xfId="0" applyNumberFormat="1" applyFont="1" applyFill="1" applyBorder="1"/>
    <xf numFmtId="3" fontId="87" fillId="0" borderId="6" xfId="0" applyNumberFormat="1" applyFont="1" applyFill="1" applyBorder="1" applyAlignment="1">
      <alignment horizontal="left" indent="1"/>
    </xf>
    <xf numFmtId="166" fontId="87" fillId="0" borderId="1" xfId="0" applyNumberFormat="1" applyFont="1" applyFill="1" applyBorder="1" applyAlignment="1">
      <alignment horizontal="center"/>
    </xf>
    <xf numFmtId="0" fontId="84" fillId="0" borderId="0" xfId="0" applyFont="1"/>
    <xf numFmtId="191" fontId="93" fillId="0" borderId="1" xfId="0" applyNumberFormat="1" applyFont="1" applyFill="1" applyBorder="1" applyAlignment="1">
      <alignment horizontal="center"/>
    </xf>
    <xf numFmtId="0" fontId="0" fillId="0" borderId="0" xfId="0" applyFill="1" applyBorder="1" applyAlignment="1">
      <alignment horizontal="left" indent="1"/>
    </xf>
    <xf numFmtId="166" fontId="0" fillId="0" borderId="0" xfId="0" applyNumberFormat="1" applyFill="1" applyBorder="1" applyAlignment="1">
      <alignment horizontal="center"/>
    </xf>
    <xf numFmtId="190" fontId="0" fillId="0" borderId="1" xfId="0" applyNumberFormat="1" applyFill="1" applyBorder="1" applyAlignment="1">
      <alignment horizontal="center"/>
    </xf>
    <xf numFmtId="4" fontId="0" fillId="0" borderId="1" xfId="0" applyNumberFormat="1" applyFill="1" applyBorder="1" applyAlignment="1">
      <alignment horizontal="center"/>
    </xf>
    <xf numFmtId="0" fontId="91" fillId="0" borderId="0" xfId="0" applyFont="1"/>
    <xf numFmtId="0" fontId="90" fillId="0" borderId="0" xfId="0" applyFont="1"/>
    <xf numFmtId="0" fontId="70" fillId="0" borderId="0" xfId="0" applyFont="1" applyFill="1" applyAlignment="1"/>
    <xf numFmtId="0" fontId="72" fillId="0" borderId="0" xfId="0" applyFont="1" applyFill="1" applyAlignment="1">
      <alignment horizontal="left"/>
    </xf>
    <xf numFmtId="0" fontId="92" fillId="0" borderId="0" xfId="0" applyFont="1" applyAlignment="1"/>
    <xf numFmtId="0" fontId="85" fillId="0" borderId="5" xfId="0" applyFont="1" applyBorder="1"/>
    <xf numFmtId="0" fontId="85" fillId="0" borderId="6" xfId="0" applyFont="1" applyBorder="1" applyAlignment="1">
      <alignment horizontal="left" wrapText="1"/>
    </xf>
    <xf numFmtId="0" fontId="84" fillId="0" borderId="1" xfId="0" applyFont="1" applyBorder="1" applyAlignment="1">
      <alignment horizontal="center" vertical="center" wrapText="1"/>
    </xf>
    <xf numFmtId="0" fontId="85" fillId="0" borderId="6" xfId="0" applyFont="1" applyBorder="1"/>
    <xf numFmtId="0" fontId="85" fillId="0" borderId="1" xfId="0" applyFont="1" applyBorder="1"/>
    <xf numFmtId="0" fontId="85" fillId="0" borderId="1" xfId="0" applyFont="1" applyBorder="1" applyAlignment="1">
      <alignment horizontal="left"/>
    </xf>
    <xf numFmtId="0" fontId="84" fillId="0" borderId="4" xfId="0" applyFont="1" applyBorder="1" applyAlignment="1">
      <alignment wrapText="1"/>
    </xf>
    <xf numFmtId="0" fontId="82" fillId="0" borderId="0" xfId="0" applyFont="1" applyAlignment="1">
      <alignment horizontal="left"/>
    </xf>
    <xf numFmtId="0" fontId="96" fillId="0" borderId="0" xfId="0" applyFont="1" applyAlignment="1"/>
    <xf numFmtId="0" fontId="68" fillId="0" borderId="4" xfId="0" applyFont="1" applyBorder="1" applyAlignment="1">
      <alignment horizontal="center" vertical="center" wrapText="1"/>
    </xf>
    <xf numFmtId="0" fontId="99" fillId="0" borderId="0" xfId="0" applyFont="1"/>
    <xf numFmtId="0" fontId="98" fillId="0" borderId="0" xfId="0" applyFont="1"/>
    <xf numFmtId="0" fontId="98" fillId="0" borderId="0" xfId="0" applyFont="1" applyFill="1"/>
    <xf numFmtId="0" fontId="68" fillId="0" borderId="1" xfId="0" applyFont="1" applyBorder="1" applyAlignment="1">
      <alignment horizontal="center" vertical="center" wrapText="1"/>
    </xf>
    <xf numFmtId="0" fontId="68" fillId="0" borderId="1" xfId="0" applyFont="1" applyBorder="1" applyAlignment="1">
      <alignment horizontal="center" wrapText="1"/>
    </xf>
    <xf numFmtId="0" fontId="1" fillId="0" borderId="0" xfId="0" applyFont="1" applyAlignment="1">
      <alignment vertical="center"/>
    </xf>
    <xf numFmtId="0" fontId="84" fillId="0" borderId="6" xfId="0" applyFont="1" applyBorder="1" applyAlignment="1">
      <alignment horizontal="center" wrapText="1"/>
    </xf>
    <xf numFmtId="0" fontId="100" fillId="0" borderId="0" xfId="0" applyFont="1" applyFill="1" applyBorder="1" applyAlignment="1">
      <alignment horizontal="left"/>
    </xf>
    <xf numFmtId="0" fontId="75" fillId="0" borderId="0" xfId="0" applyFont="1" applyFill="1"/>
    <xf numFmtId="2" fontId="75" fillId="0" borderId="0" xfId="0" applyNumberFormat="1" applyFont="1" applyFill="1"/>
    <xf numFmtId="0" fontId="75" fillId="0" borderId="0" xfId="0" applyFont="1"/>
    <xf numFmtId="2" fontId="95" fillId="0" borderId="0" xfId="0" applyNumberFormat="1" applyFont="1" applyFill="1"/>
    <xf numFmtId="3" fontId="4" fillId="0" borderId="1" xfId="0" applyNumberFormat="1" applyFont="1" applyFill="1" applyBorder="1" applyAlignment="1">
      <alignment horizontal="center"/>
    </xf>
    <xf numFmtId="166" fontId="69" fillId="0" borderId="15" xfId="0" applyNumberFormat="1" applyFont="1" applyFill="1" applyBorder="1" applyAlignment="1">
      <alignment horizontal="center"/>
    </xf>
    <xf numFmtId="4" fontId="75" fillId="0" borderId="1" xfId="0" applyNumberFormat="1" applyFont="1" applyFill="1" applyBorder="1" applyAlignment="1">
      <alignment horizontal="center" vertical="center" wrapText="1"/>
    </xf>
    <xf numFmtId="0" fontId="91" fillId="0" borderId="0" xfId="0" applyFont="1" applyFill="1"/>
    <xf numFmtId="0" fontId="0" fillId="0" borderId="0" xfId="0" applyAlignment="1">
      <alignment horizontal="left" vertical="center"/>
    </xf>
    <xf numFmtId="0" fontId="66" fillId="0" borderId="0" xfId="0" applyFont="1" applyFill="1"/>
    <xf numFmtId="0" fontId="1" fillId="0" borderId="0" xfId="0" applyFont="1" applyBorder="1" applyAlignment="1">
      <alignment horizontal="center"/>
    </xf>
    <xf numFmtId="190" fontId="75" fillId="0" borderId="1" xfId="0" applyNumberFormat="1" applyFont="1" applyFill="1" applyBorder="1" applyAlignment="1">
      <alignment horizontal="center" vertical="center" wrapText="1"/>
    </xf>
    <xf numFmtId="0" fontId="0" fillId="0" borderId="0" xfId="0" applyAlignment="1">
      <alignment horizontal="left"/>
    </xf>
    <xf numFmtId="0" fontId="99" fillId="0" borderId="0" xfId="0" applyFont="1" applyFill="1"/>
    <xf numFmtId="165" fontId="87" fillId="0" borderId="6" xfId="0" applyNumberFormat="1" applyFont="1" applyBorder="1" applyAlignment="1">
      <alignment horizontal="center"/>
    </xf>
    <xf numFmtId="3" fontId="87" fillId="0" borderId="6" xfId="0" applyNumberFormat="1" applyFont="1" applyBorder="1" applyAlignment="1">
      <alignment horizontal="center"/>
    </xf>
    <xf numFmtId="0" fontId="87" fillId="0" borderId="6" xfId="0" applyFont="1" applyBorder="1" applyAlignment="1">
      <alignment horizontal="center"/>
    </xf>
    <xf numFmtId="0" fontId="2" fillId="0" borderId="0" xfId="0" applyFont="1" applyFill="1" applyAlignment="1">
      <alignment horizontal="center" vertical="center" wrapText="1"/>
    </xf>
    <xf numFmtId="0" fontId="9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98" fillId="0" borderId="0" xfId="0" applyFont="1" applyBorder="1" applyAlignment="1">
      <alignment horizontal="left" wrapText="1"/>
    </xf>
    <xf numFmtId="0" fontId="98" fillId="0" borderId="0" xfId="0" applyFont="1" applyAlignment="1">
      <alignment horizontal="left" wrapText="1"/>
    </xf>
    <xf numFmtId="0" fontId="98" fillId="0" borderId="0" xfId="0" applyFont="1" applyAlignment="1">
      <alignment horizontal="left"/>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5" fillId="0" borderId="4" xfId="0" applyFont="1" applyFill="1" applyBorder="1" applyAlignment="1">
      <alignment horizontal="left" wrapText="1"/>
    </xf>
    <xf numFmtId="0" fontId="85" fillId="0" borderId="6" xfId="0" applyFont="1" applyFill="1" applyBorder="1" applyAlignment="1">
      <alignment horizontal="left" wrapText="1"/>
    </xf>
    <xf numFmtId="0" fontId="89" fillId="0" borderId="0" xfId="0" applyFont="1" applyAlignment="1">
      <alignment horizontal="center"/>
    </xf>
    <xf numFmtId="0" fontId="2" fillId="0" borderId="0" xfId="0" applyFont="1" applyBorder="1" applyAlignment="1">
      <alignment horizontal="center"/>
    </xf>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10" xfId="0" applyFont="1" applyBorder="1" applyAlignment="1">
      <alignment horizontal="center"/>
    </xf>
    <xf numFmtId="0" fontId="84" fillId="0" borderId="3" xfId="0" applyFont="1" applyBorder="1" applyAlignment="1">
      <alignment horizontal="center"/>
    </xf>
    <xf numFmtId="0" fontId="84" fillId="0" borderId="18" xfId="0" applyFont="1" applyBorder="1" applyAlignment="1">
      <alignment horizontal="center"/>
    </xf>
    <xf numFmtId="2" fontId="86" fillId="0" borderId="4" xfId="0" applyNumberFormat="1" applyFont="1" applyBorder="1" applyAlignment="1">
      <alignment horizontal="center" vertical="center" wrapText="1"/>
    </xf>
    <xf numFmtId="2" fontId="86" fillId="0" borderId="6" xfId="0" applyNumberFormat="1"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82" fillId="0" borderId="0" xfId="0" applyFont="1" applyAlignment="1">
      <alignment horizontal="center"/>
    </xf>
    <xf numFmtId="0" fontId="84" fillId="0" borderId="4" xfId="0" applyFont="1" applyBorder="1" applyAlignment="1">
      <alignment horizontal="center" wrapText="1"/>
    </xf>
    <xf numFmtId="0" fontId="84" fillId="0" borderId="6" xfId="0" applyFont="1" applyBorder="1" applyAlignment="1">
      <alignment horizontal="center" wrapText="1"/>
    </xf>
    <xf numFmtId="0" fontId="91" fillId="0" borderId="0" xfId="0" applyFont="1" applyAlignment="1">
      <alignment horizontal="center"/>
    </xf>
    <xf numFmtId="0" fontId="95" fillId="0" borderId="0" xfId="0" applyFont="1" applyFill="1" applyAlignment="1">
      <alignment horizontal="center" wrapText="1"/>
    </xf>
    <xf numFmtId="0" fontId="81" fillId="0" borderId="0" xfId="0" applyFont="1" applyFill="1" applyAlignment="1">
      <alignment horizontal="center"/>
    </xf>
    <xf numFmtId="0" fontId="2" fillId="0" borderId="0" xfId="0" applyFont="1" applyAlignment="1">
      <alignment horizontal="center"/>
    </xf>
    <xf numFmtId="0" fontId="83" fillId="0" borderId="0" xfId="0" applyFont="1" applyAlignment="1">
      <alignment wrapText="1"/>
    </xf>
    <xf numFmtId="0" fontId="83" fillId="0" borderId="0" xfId="0" applyFont="1" applyAlignment="1"/>
    <xf numFmtId="0" fontId="82" fillId="0" borderId="0" xfId="0" applyFont="1" applyFill="1" applyAlignment="1">
      <alignment horizontal="left"/>
    </xf>
    <xf numFmtId="0" fontId="82" fillId="0" borderId="0" xfId="0" applyFont="1" applyFill="1" applyAlignment="1">
      <alignment horizontal="right" vertical="top" wrapText="1"/>
    </xf>
    <xf numFmtId="0" fontId="97" fillId="0" borderId="0" xfId="0" applyFont="1" applyAlignment="1">
      <alignment horizontal="center" vertical="top" wrapText="1"/>
    </xf>
    <xf numFmtId="0" fontId="82" fillId="0" borderId="0" xfId="0" applyFont="1" applyAlignment="1">
      <alignment vertical="top" wrapText="1"/>
    </xf>
    <xf numFmtId="0" fontId="82" fillId="0" borderId="0" xfId="0" applyFont="1" applyAlignment="1">
      <alignment vertical="top"/>
    </xf>
    <xf numFmtId="0" fontId="70" fillId="0" borderId="0" xfId="0" applyFont="1" applyFill="1" applyAlignment="1">
      <alignment horizontal="center" wrapText="1"/>
    </xf>
    <xf numFmtId="0" fontId="70" fillId="0" borderId="0" xfId="0" applyFont="1" applyFill="1" applyAlignment="1">
      <alignment horizontal="center"/>
    </xf>
    <xf numFmtId="0" fontId="71" fillId="0" borderId="0" xfId="0" applyFont="1" applyFill="1"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0" fillId="0" borderId="0" xfId="0"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9" xfId="0" applyFont="1" applyBorder="1" applyAlignment="1">
      <alignment horizont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8" xfId="0" applyFont="1" applyBorder="1" applyAlignment="1">
      <alignment horizontal="center" vertical="center" wrapText="1"/>
    </xf>
    <xf numFmtId="2" fontId="70" fillId="0" borderId="0" xfId="0" applyNumberFormat="1" applyFont="1" applyFill="1" applyAlignment="1">
      <alignment horizontal="center"/>
    </xf>
    <xf numFmtId="0" fontId="80" fillId="0" borderId="20" xfId="0" applyFont="1" applyFill="1" applyBorder="1" applyAlignment="1">
      <alignment horizontal="center" vertical="center"/>
    </xf>
    <xf numFmtId="0" fontId="80" fillId="0" borderId="21" xfId="0" applyFont="1" applyFill="1" applyBorder="1" applyAlignment="1">
      <alignment horizontal="center" vertical="center"/>
    </xf>
    <xf numFmtId="0" fontId="0" fillId="0" borderId="22" xfId="0"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98" fillId="0" borderId="0" xfId="0" applyFont="1" applyBorder="1" applyAlignment="1">
      <alignment horizontal="left"/>
    </xf>
    <xf numFmtId="0" fontId="98" fillId="0" borderId="0" xfId="0" applyFont="1" applyFill="1" applyBorder="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Alignment="1">
      <alignment horizontal="left"/>
    </xf>
    <xf numFmtId="0" fontId="98" fillId="0" borderId="0" xfId="0" applyFont="1" applyAlignment="1">
      <alignment horizontal="left" vertical="top" wrapText="1"/>
    </xf>
    <xf numFmtId="0" fontId="98" fillId="0" borderId="0" xfId="0" applyFont="1" applyAlignment="1">
      <alignment wrapText="1"/>
    </xf>
    <xf numFmtId="0" fontId="98" fillId="0" borderId="0" xfId="0" applyFont="1" applyAlignment="1"/>
    <xf numFmtId="0" fontId="0" fillId="0" borderId="0" xfId="0" applyAlignment="1">
      <alignment wrapText="1"/>
    </xf>
    <xf numFmtId="166" fontId="84" fillId="0" borderId="6" xfId="0" applyNumberFormat="1" applyFont="1" applyFill="1" applyBorder="1"/>
    <xf numFmtId="166" fontId="87" fillId="0" borderId="1" xfId="0" applyNumberFormat="1" applyFont="1" applyBorder="1" applyAlignment="1">
      <alignment horizontal="center"/>
    </xf>
    <xf numFmtId="3" fontId="84" fillId="0" borderId="6" xfId="0" applyNumberFormat="1" applyFont="1" applyBorder="1" applyAlignment="1">
      <alignment horizontal="center"/>
    </xf>
    <xf numFmtId="165" fontId="84" fillId="0" borderId="6" xfId="0" applyNumberFormat="1" applyFont="1" applyBorder="1" applyAlignment="1">
      <alignment horizontal="center"/>
    </xf>
    <xf numFmtId="3" fontId="84" fillId="0" borderId="6" xfId="0" applyNumberFormat="1" applyFont="1" applyFill="1" applyBorder="1" applyAlignment="1">
      <alignment horizontal="center"/>
    </xf>
    <xf numFmtId="0" fontId="87" fillId="0" borderId="18" xfId="0" applyFont="1" applyBorder="1"/>
    <xf numFmtId="191" fontId="0" fillId="5" borderId="1" xfId="0" applyNumberFormat="1" applyFill="1" applyBorder="1" applyAlignment="1">
      <alignment horizontal="center"/>
    </xf>
    <xf numFmtId="0" fontId="0" fillId="0" borderId="0" xfId="0" applyAlignment="1">
      <alignment vertical="top" wrapText="1"/>
    </xf>
    <xf numFmtId="0" fontId="0" fillId="0" borderId="0" xfId="0" applyAlignment="1">
      <alignment vertical="top"/>
    </xf>
    <xf numFmtId="3" fontId="4" fillId="5" borderId="1" xfId="0" applyNumberFormat="1" applyFont="1" applyFill="1" applyBorder="1" applyAlignment="1">
      <alignment horizontal="center"/>
    </xf>
    <xf numFmtId="166" fontId="1" fillId="0" borderId="19" xfId="0" applyNumberFormat="1" applyFont="1" applyBorder="1" applyAlignment="1">
      <alignment horizontal="center"/>
    </xf>
    <xf numFmtId="190" fontId="0" fillId="0" borderId="6" xfId="0" applyNumberFormat="1" applyFont="1" applyBorder="1" applyAlignment="1">
      <alignment horizontal="center"/>
    </xf>
    <xf numFmtId="165" fontId="0" fillId="0" borderId="6" xfId="0" applyNumberFormat="1" applyFont="1" applyBorder="1" applyAlignment="1">
      <alignment horizontal="center"/>
    </xf>
    <xf numFmtId="190" fontId="0" fillId="0" borderId="17" xfId="0" applyNumberFormat="1" applyFont="1" applyBorder="1" applyAlignment="1">
      <alignment horizontal="center"/>
    </xf>
    <xf numFmtId="165" fontId="1" fillId="0" borderId="6" xfId="0" applyNumberFormat="1" applyFont="1" applyFill="1" applyBorder="1" applyAlignment="1">
      <alignment horizontal="center"/>
    </xf>
    <xf numFmtId="165" fontId="1" fillId="0" borderId="5" xfId="0" applyNumberFormat="1" applyFont="1" applyFill="1" applyBorder="1" applyAlignment="1">
      <alignment horizontal="center"/>
    </xf>
    <xf numFmtId="3" fontId="0" fillId="0" borderId="6" xfId="0" applyNumberFormat="1" applyFont="1" applyBorder="1" applyAlignment="1">
      <alignment horizontal="center"/>
    </xf>
    <xf numFmtId="165" fontId="1" fillId="0" borderId="1" xfId="0" applyNumberFormat="1" applyFont="1" applyFill="1" applyBorder="1" applyAlignment="1">
      <alignment horizontal="center"/>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152400</xdr:colOff>
      <xdr:row>17</xdr:row>
      <xdr:rowOff>152400</xdr:rowOff>
    </xdr:to>
    <xdr:sp macro="" textlink="">
      <xdr:nvSpPr>
        <xdr:cNvPr id="1025" name="dimg_8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6648450" y="5543550"/>
          <a:ext cx="152400" cy="1524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885"/>
  <sheetViews>
    <sheetView topLeftCell="A29" zoomScaleNormal="100" workbookViewId="0">
      <selection activeCell="M73" sqref="M73"/>
    </sheetView>
  </sheetViews>
  <sheetFormatPr defaultRowHeight="12.75"/>
  <sheetData>
    <row r="1" spans="1:13" s="2" customFormat="1" ht="48.75" customHeight="1">
      <c r="A1" s="174" t="s">
        <v>170</v>
      </c>
      <c r="B1" s="174"/>
      <c r="C1" s="174"/>
      <c r="D1" s="174"/>
      <c r="E1" s="174"/>
      <c r="F1" s="174"/>
      <c r="G1" s="174"/>
      <c r="H1" s="174"/>
      <c r="I1" s="174"/>
    </row>
    <row r="2" spans="1:13" s="2" customFormat="1" ht="14.25" customHeight="1">
      <c r="A2" s="166" t="s">
        <v>59</v>
      </c>
      <c r="B2" s="166"/>
      <c r="C2" s="166"/>
      <c r="D2" s="166"/>
      <c r="E2" s="166"/>
      <c r="F2" s="5"/>
      <c r="G2" s="5"/>
      <c r="H2" s="5"/>
      <c r="I2" s="5"/>
    </row>
    <row r="3" spans="1:13" s="165" customFormat="1" ht="78" customHeight="1">
      <c r="A3" s="175" t="s">
        <v>172</v>
      </c>
      <c r="B3" s="176"/>
      <c r="C3" s="176"/>
      <c r="D3" s="176"/>
      <c r="E3" s="176"/>
      <c r="F3" s="176"/>
      <c r="G3" s="176"/>
      <c r="H3" s="176"/>
      <c r="I3" s="176"/>
    </row>
    <row r="4" spans="1:13" ht="18" customHeight="1">
      <c r="A4" s="3"/>
      <c r="B4" s="3"/>
      <c r="C4" s="3"/>
      <c r="D4" s="3"/>
      <c r="E4" s="3"/>
      <c r="F4" s="3"/>
      <c r="G4" s="3"/>
      <c r="H4" s="3"/>
      <c r="I4" s="3"/>
    </row>
    <row r="5" spans="1:13" ht="18" customHeight="1">
      <c r="A5" s="4" t="s">
        <v>60</v>
      </c>
      <c r="B5" s="4"/>
      <c r="C5" s="4"/>
      <c r="D5" s="4"/>
      <c r="E5" s="4"/>
      <c r="F5" s="3"/>
      <c r="G5" s="3"/>
      <c r="H5" s="3"/>
      <c r="I5" s="3"/>
    </row>
    <row r="6" spans="1:13" ht="18" customHeight="1">
      <c r="A6" s="239" t="s">
        <v>171</v>
      </c>
      <c r="B6" s="169"/>
      <c r="C6" s="169"/>
      <c r="D6" s="169"/>
      <c r="E6" s="169"/>
      <c r="F6" s="169"/>
      <c r="G6" s="169"/>
      <c r="H6" s="169"/>
      <c r="I6" s="169"/>
      <c r="J6" s="169"/>
    </row>
    <row r="7" spans="1:13" s="2" customFormat="1" ht="18" customHeight="1">
      <c r="A7" s="240" t="s">
        <v>173</v>
      </c>
      <c r="B7" s="241"/>
      <c r="C7" s="241"/>
      <c r="D7" s="241"/>
      <c r="E7" s="241"/>
      <c r="F7" s="241"/>
      <c r="G7" s="241"/>
      <c r="H7" s="241"/>
      <c r="I7" s="241"/>
      <c r="J7" s="242"/>
    </row>
    <row r="8" spans="1:13" ht="16.5" customHeight="1">
      <c r="A8" s="239" t="s">
        <v>174</v>
      </c>
      <c r="B8" s="243"/>
      <c r="C8" s="243"/>
      <c r="D8" s="243"/>
      <c r="E8" s="243"/>
      <c r="F8" s="243"/>
      <c r="G8" s="243"/>
      <c r="H8" s="243"/>
      <c r="I8" s="243"/>
      <c r="J8" s="169"/>
    </row>
    <row r="9" spans="1:13" s="169" customFormat="1" ht="29.25" customHeight="1">
      <c r="A9" s="179" t="s">
        <v>175</v>
      </c>
      <c r="B9" s="179"/>
      <c r="C9" s="179"/>
      <c r="D9" s="179"/>
      <c r="E9" s="179"/>
      <c r="F9" s="179"/>
      <c r="G9" s="179"/>
      <c r="H9" s="179"/>
      <c r="I9" s="179"/>
    </row>
    <row r="10" spans="1:13" ht="18" hidden="1" customHeight="1">
      <c r="A10" s="3"/>
      <c r="B10" s="3"/>
      <c r="C10" s="3"/>
      <c r="D10" s="3"/>
      <c r="E10" s="3"/>
      <c r="F10" s="3"/>
      <c r="G10" s="3"/>
      <c r="H10" s="3"/>
      <c r="I10" s="3"/>
    </row>
    <row r="11" spans="1:13" ht="18" customHeight="1">
      <c r="A11" s="149" t="s">
        <v>62</v>
      </c>
      <c r="B11" s="4"/>
      <c r="C11" s="4"/>
      <c r="D11" s="4"/>
      <c r="E11" s="4"/>
      <c r="F11" s="3"/>
      <c r="G11" s="3"/>
      <c r="H11" s="3"/>
      <c r="I11" s="3"/>
    </row>
    <row r="12" spans="1:13" ht="18" customHeight="1">
      <c r="A12" t="s">
        <v>176</v>
      </c>
      <c r="B12" s="3"/>
      <c r="C12" s="3"/>
      <c r="D12" s="3"/>
      <c r="E12" s="3"/>
      <c r="F12" s="3"/>
      <c r="G12" s="3"/>
      <c r="H12" s="3"/>
      <c r="I12" s="3"/>
      <c r="M12" s="150"/>
    </row>
    <row r="13" spans="1:13" ht="18" customHeight="1">
      <c r="A13" s="2" t="s">
        <v>177</v>
      </c>
      <c r="B13" s="5"/>
      <c r="C13" s="5"/>
      <c r="D13" s="5"/>
      <c r="E13" s="5"/>
      <c r="F13" s="5"/>
      <c r="G13" s="5"/>
      <c r="H13" s="5"/>
      <c r="I13" s="5"/>
      <c r="M13" s="151"/>
    </row>
    <row r="14" spans="1:13" ht="18" customHeight="1">
      <c r="A14" s="2" t="s">
        <v>178</v>
      </c>
      <c r="B14" s="5"/>
      <c r="C14" s="5"/>
      <c r="D14" s="5"/>
      <c r="E14" s="5"/>
      <c r="F14" s="5"/>
      <c r="G14" s="5"/>
      <c r="H14" s="5"/>
      <c r="I14" s="5"/>
      <c r="M14" s="151"/>
    </row>
    <row r="15" spans="1:13" ht="18" customHeight="1">
      <c r="A15" s="2" t="s">
        <v>179</v>
      </c>
      <c r="B15" s="5"/>
      <c r="C15" s="5"/>
      <c r="D15" s="5"/>
      <c r="E15" s="5"/>
      <c r="F15" s="5"/>
      <c r="G15" s="5"/>
      <c r="H15" s="5"/>
      <c r="I15" s="5"/>
      <c r="M15" s="151"/>
    </row>
    <row r="16" spans="1:13" ht="18" customHeight="1">
      <c r="A16" s="2" t="s">
        <v>180</v>
      </c>
      <c r="B16" s="5"/>
      <c r="C16" s="5"/>
      <c r="D16" s="5"/>
      <c r="E16" s="5"/>
      <c r="F16" s="5"/>
      <c r="G16" s="5"/>
      <c r="H16" s="5"/>
      <c r="I16" s="5"/>
      <c r="M16" s="151"/>
    </row>
    <row r="17" spans="1:13" ht="18" customHeight="1">
      <c r="A17" s="2" t="s">
        <v>181</v>
      </c>
      <c r="B17" s="5"/>
      <c r="C17" s="5"/>
      <c r="D17" s="5"/>
      <c r="E17" s="5"/>
      <c r="F17" s="5"/>
      <c r="G17" s="5"/>
      <c r="H17" s="5"/>
      <c r="I17" s="5"/>
      <c r="M17" s="151"/>
    </row>
    <row r="18" spans="1:13" ht="18" customHeight="1">
      <c r="A18" s="2" t="s">
        <v>182</v>
      </c>
      <c r="B18" s="5"/>
      <c r="C18" s="5"/>
      <c r="D18" s="5"/>
      <c r="E18" s="5"/>
      <c r="F18" s="5"/>
      <c r="G18" s="5"/>
      <c r="H18" s="5"/>
      <c r="I18" s="5"/>
      <c r="M18" s="151"/>
    </row>
    <row r="19" spans="1:13" ht="18" customHeight="1">
      <c r="A19" s="150" t="s">
        <v>183</v>
      </c>
      <c r="B19" s="3"/>
      <c r="C19" s="3"/>
      <c r="D19" s="3"/>
      <c r="E19" s="3"/>
      <c r="F19" s="3"/>
      <c r="G19" s="3"/>
      <c r="H19" s="3"/>
      <c r="I19" s="3"/>
      <c r="M19" s="150"/>
    </row>
    <row r="20" spans="1:13" ht="18" customHeight="1">
      <c r="A20" t="s">
        <v>184</v>
      </c>
      <c r="B20" s="3"/>
      <c r="C20" s="3"/>
      <c r="D20" s="3"/>
      <c r="E20" s="3"/>
      <c r="F20" s="3"/>
      <c r="G20" s="3"/>
      <c r="H20" s="3"/>
      <c r="I20" s="3"/>
      <c r="M20" s="150"/>
    </row>
    <row r="21" spans="1:13" ht="18" customHeight="1">
      <c r="A21" s="2" t="s">
        <v>185</v>
      </c>
      <c r="B21" s="5"/>
      <c r="C21" s="5"/>
      <c r="D21" s="5"/>
      <c r="E21" s="5"/>
      <c r="F21" s="5"/>
      <c r="G21" s="3"/>
      <c r="H21" s="3"/>
      <c r="I21" s="3"/>
      <c r="M21" s="151"/>
    </row>
    <row r="22" spans="1:13" ht="18" customHeight="1">
      <c r="A22" t="s">
        <v>186</v>
      </c>
      <c r="B22" s="3"/>
      <c r="C22" s="3"/>
      <c r="D22" s="3"/>
      <c r="E22" s="3"/>
      <c r="F22" s="3"/>
      <c r="G22" s="3"/>
      <c r="H22" s="3"/>
      <c r="I22" s="3"/>
      <c r="M22" s="150"/>
    </row>
    <row r="23" spans="1:13" ht="18" customHeight="1">
      <c r="A23" s="2" t="s">
        <v>187</v>
      </c>
      <c r="B23" s="5"/>
      <c r="C23" s="5"/>
      <c r="D23" s="5"/>
      <c r="E23" s="5"/>
      <c r="F23" s="5"/>
      <c r="G23" s="3"/>
      <c r="H23" s="3"/>
      <c r="I23" s="3"/>
      <c r="M23" s="151"/>
    </row>
    <row r="24" spans="1:13" ht="18" customHeight="1">
      <c r="A24" t="s">
        <v>188</v>
      </c>
      <c r="B24" s="3"/>
      <c r="C24" s="3"/>
      <c r="D24" s="3"/>
      <c r="E24" s="3"/>
      <c r="F24" s="3"/>
      <c r="G24" s="3"/>
      <c r="H24" s="3"/>
      <c r="I24" s="3"/>
      <c r="M24" s="150"/>
    </row>
    <row r="25" spans="1:13" ht="18" customHeight="1">
      <c r="A25" s="2" t="s">
        <v>189</v>
      </c>
      <c r="B25" s="5"/>
      <c r="C25" s="5"/>
      <c r="D25" s="5"/>
      <c r="E25" s="5"/>
      <c r="F25" s="5"/>
      <c r="G25" s="3"/>
      <c r="H25" s="3"/>
      <c r="I25" s="3"/>
      <c r="M25" s="151"/>
    </row>
    <row r="26" spans="1:13" s="2" customFormat="1" ht="18" customHeight="1">
      <c r="A26" s="2" t="s">
        <v>190</v>
      </c>
      <c r="B26" s="5"/>
      <c r="C26" s="5"/>
      <c r="D26" s="5"/>
      <c r="E26" s="5"/>
      <c r="F26" s="5"/>
      <c r="G26" s="5"/>
      <c r="H26" s="5"/>
      <c r="I26" s="5"/>
      <c r="M26" s="151"/>
    </row>
    <row r="27" spans="1:13" ht="18" customHeight="1">
      <c r="A27" s="2" t="s">
        <v>191</v>
      </c>
      <c r="B27" s="5"/>
      <c r="C27" s="5"/>
      <c r="D27" s="5"/>
      <c r="E27" s="5"/>
      <c r="F27" s="5"/>
      <c r="G27" s="3"/>
      <c r="H27" s="3"/>
      <c r="I27" s="3"/>
      <c r="M27" s="151"/>
    </row>
    <row r="28" spans="1:13" ht="18" customHeight="1">
      <c r="A28" s="2" t="s">
        <v>192</v>
      </c>
      <c r="B28" s="5"/>
      <c r="C28" s="5"/>
      <c r="D28" s="5"/>
      <c r="E28" s="5"/>
      <c r="F28" s="5"/>
      <c r="G28" s="3"/>
      <c r="H28" s="3"/>
      <c r="I28" s="3"/>
      <c r="M28" s="151"/>
    </row>
    <row r="29" spans="1:13" ht="18" customHeight="1">
      <c r="A29" s="2" t="s">
        <v>193</v>
      </c>
      <c r="B29" s="5"/>
      <c r="C29" s="5"/>
      <c r="D29" s="5"/>
      <c r="E29" s="5"/>
      <c r="F29" s="5"/>
      <c r="G29" s="3"/>
      <c r="H29" s="3"/>
      <c r="I29" s="3"/>
      <c r="M29" s="151"/>
    </row>
    <row r="30" spans="1:13" ht="18" customHeight="1">
      <c r="A30" s="2"/>
      <c r="B30" s="3"/>
      <c r="C30" s="3"/>
      <c r="D30" s="3"/>
      <c r="E30" s="3"/>
      <c r="F30" s="3"/>
      <c r="G30" s="3"/>
      <c r="H30" s="3"/>
      <c r="I30" s="3"/>
      <c r="M30" s="151"/>
    </row>
    <row r="31" spans="1:13" s="2" customFormat="1" ht="18" customHeight="1">
      <c r="A31" s="170" t="s">
        <v>61</v>
      </c>
      <c r="B31" s="166"/>
      <c r="C31" s="166"/>
      <c r="D31" s="166"/>
      <c r="E31" s="166"/>
      <c r="F31" s="5"/>
      <c r="G31" s="5"/>
      <c r="H31" s="5"/>
      <c r="I31" s="5"/>
      <c r="M31" s="151"/>
    </row>
    <row r="32" spans="1:13" s="2" customFormat="1" ht="18" customHeight="1">
      <c r="A32" s="151" t="s">
        <v>194</v>
      </c>
      <c r="B32" s="5"/>
      <c r="C32" s="5"/>
      <c r="D32" s="5"/>
      <c r="E32" s="5"/>
      <c r="F32" s="5"/>
      <c r="G32" s="5"/>
      <c r="H32" s="5"/>
      <c r="I32" s="5"/>
      <c r="M32" s="170"/>
    </row>
    <row r="33" spans="1:13" ht="18" customHeight="1">
      <c r="A33" s="151" t="s">
        <v>195</v>
      </c>
      <c r="B33" s="5"/>
      <c r="C33" s="5"/>
      <c r="D33" s="5"/>
      <c r="E33" s="5"/>
      <c r="F33" s="5"/>
      <c r="G33" s="5"/>
      <c r="H33" s="5"/>
      <c r="I33" s="5"/>
      <c r="M33" s="151"/>
    </row>
    <row r="34" spans="1:13" ht="18" customHeight="1">
      <c r="A34" s="151" t="s">
        <v>63</v>
      </c>
      <c r="B34" s="5"/>
      <c r="C34" s="5"/>
      <c r="D34" s="5"/>
      <c r="E34" s="5"/>
      <c r="F34" s="5"/>
      <c r="G34" s="5"/>
      <c r="H34" s="5"/>
      <c r="I34" s="5"/>
      <c r="J34" s="2"/>
      <c r="M34" s="151"/>
    </row>
    <row r="35" spans="1:13" ht="18" customHeight="1">
      <c r="A35" s="151" t="s">
        <v>196</v>
      </c>
      <c r="B35" s="5"/>
      <c r="C35" s="5"/>
      <c r="D35" s="5"/>
      <c r="E35" s="5"/>
      <c r="F35" s="5"/>
      <c r="G35" s="5"/>
      <c r="H35" s="5"/>
      <c r="I35" s="5"/>
      <c r="M35" s="151"/>
    </row>
    <row r="36" spans="1:13" ht="18" customHeight="1">
      <c r="A36" s="244" t="s">
        <v>197</v>
      </c>
      <c r="B36" s="244"/>
      <c r="C36" s="244"/>
      <c r="D36" s="244"/>
      <c r="E36" s="244"/>
      <c r="F36" s="244"/>
      <c r="G36" s="244"/>
      <c r="H36" s="244"/>
      <c r="I36" s="244"/>
      <c r="M36" s="151"/>
    </row>
    <row r="37" spans="1:13" ht="18" customHeight="1">
      <c r="A37" s="244"/>
      <c r="B37" s="244"/>
      <c r="C37" s="244"/>
      <c r="D37" s="244"/>
      <c r="E37" s="244"/>
      <c r="F37" s="244"/>
      <c r="G37" s="244"/>
      <c r="H37" s="244"/>
      <c r="I37" s="244"/>
      <c r="M37" s="150"/>
    </row>
    <row r="38" spans="1:13" ht="18" customHeight="1">
      <c r="A38" s="244"/>
      <c r="B38" s="244"/>
      <c r="C38" s="244"/>
      <c r="D38" s="244"/>
      <c r="E38" s="244"/>
      <c r="F38" s="244"/>
      <c r="G38" s="244"/>
      <c r="H38" s="244"/>
      <c r="I38" s="244"/>
      <c r="M38" s="150"/>
    </row>
    <row r="39" spans="1:13" ht="5.25" hidden="1" customHeight="1">
      <c r="A39" s="244"/>
      <c r="B39" s="244"/>
      <c r="C39" s="244"/>
      <c r="D39" s="244"/>
      <c r="E39" s="244"/>
      <c r="F39" s="244"/>
      <c r="G39" s="244"/>
      <c r="H39" s="244"/>
      <c r="I39" s="244"/>
      <c r="M39" s="150"/>
    </row>
    <row r="40" spans="1:13" ht="18" hidden="1" customHeight="1">
      <c r="A40" s="244"/>
      <c r="B40" s="244"/>
      <c r="C40" s="244"/>
      <c r="D40" s="244"/>
      <c r="E40" s="244"/>
      <c r="F40" s="244"/>
      <c r="G40" s="244"/>
      <c r="H40" s="244"/>
      <c r="I40" s="244"/>
    </row>
    <row r="41" spans="1:13" s="2" customFormat="1" ht="18" customHeight="1">
      <c r="A41" s="151" t="s">
        <v>198</v>
      </c>
      <c r="B41" s="5"/>
      <c r="C41" s="5"/>
      <c r="D41" s="5"/>
      <c r="E41" s="5"/>
      <c r="F41" s="5"/>
      <c r="G41" s="5"/>
      <c r="H41" s="5"/>
      <c r="I41" s="5"/>
      <c r="M41" s="151"/>
    </row>
    <row r="42" spans="1:13" ht="18" customHeight="1">
      <c r="A42" s="150" t="s">
        <v>199</v>
      </c>
      <c r="B42" s="3"/>
      <c r="C42" s="3"/>
      <c r="D42" s="3"/>
      <c r="E42" s="3"/>
      <c r="F42" s="3"/>
      <c r="G42" s="3"/>
      <c r="H42" s="3"/>
      <c r="I42" s="3"/>
      <c r="M42" s="150"/>
    </row>
    <row r="43" spans="1:13" ht="18" customHeight="1">
      <c r="A43" s="150" t="s">
        <v>200</v>
      </c>
      <c r="B43" s="3"/>
      <c r="C43" s="3"/>
      <c r="D43" s="3"/>
      <c r="E43" s="3"/>
      <c r="F43" s="3"/>
      <c r="G43" s="3"/>
      <c r="H43" s="3"/>
      <c r="I43" s="3"/>
      <c r="M43" s="150"/>
    </row>
    <row r="44" spans="1:13" ht="18" customHeight="1">
      <c r="A44" s="150" t="s">
        <v>201</v>
      </c>
      <c r="B44" s="3"/>
      <c r="C44" s="3"/>
      <c r="D44" s="3"/>
      <c r="E44" s="3"/>
      <c r="F44" s="3"/>
      <c r="G44" s="3"/>
      <c r="H44" s="3"/>
      <c r="I44" s="3"/>
      <c r="M44" s="150"/>
    </row>
    <row r="45" spans="1:13" ht="7.5" customHeight="1">
      <c r="A45" s="245"/>
      <c r="B45" s="246"/>
      <c r="C45" s="246"/>
      <c r="D45" s="246"/>
      <c r="E45" s="246"/>
      <c r="F45" s="246"/>
      <c r="G45" s="246"/>
      <c r="H45" s="246"/>
      <c r="I45" s="246"/>
      <c r="M45" s="150"/>
    </row>
    <row r="46" spans="1:13" ht="18" hidden="1" customHeight="1">
      <c r="A46" s="246"/>
      <c r="B46" s="246"/>
      <c r="C46" s="246"/>
      <c r="D46" s="246"/>
      <c r="E46" s="246"/>
      <c r="F46" s="246"/>
      <c r="G46" s="246"/>
      <c r="H46" s="246"/>
      <c r="I46" s="246"/>
      <c r="M46" s="150"/>
    </row>
    <row r="47" spans="1:13" ht="18" customHeight="1">
      <c r="A47" s="244" t="s">
        <v>202</v>
      </c>
      <c r="B47" s="244"/>
      <c r="C47" s="244"/>
      <c r="D47" s="244"/>
      <c r="E47" s="244"/>
      <c r="F47" s="244"/>
      <c r="G47" s="244"/>
      <c r="H47" s="244"/>
      <c r="I47" s="244"/>
      <c r="M47" s="150"/>
    </row>
    <row r="48" spans="1:13" ht="18" customHeight="1">
      <c r="A48" s="244"/>
      <c r="B48" s="244"/>
      <c r="C48" s="244"/>
      <c r="D48" s="244"/>
      <c r="E48" s="244"/>
      <c r="F48" s="244"/>
      <c r="G48" s="244"/>
      <c r="H48" s="244"/>
      <c r="I48" s="244"/>
      <c r="M48" s="150"/>
    </row>
    <row r="49" spans="1:13" ht="25.5" customHeight="1">
      <c r="A49" s="244"/>
      <c r="B49" s="244"/>
      <c r="C49" s="244"/>
      <c r="D49" s="244"/>
      <c r="E49" s="244"/>
      <c r="F49" s="244"/>
      <c r="G49" s="244"/>
      <c r="H49" s="244"/>
      <c r="I49" s="244"/>
    </row>
    <row r="50" spans="1:13" ht="18" customHeight="1">
      <c r="A50" s="4" t="s">
        <v>64</v>
      </c>
      <c r="B50" s="4"/>
      <c r="C50" s="4"/>
      <c r="D50" s="4"/>
      <c r="E50" s="4"/>
      <c r="F50" s="3"/>
      <c r="G50" s="3"/>
      <c r="H50" s="3"/>
      <c r="I50" s="3"/>
    </row>
    <row r="51" spans="1:13" ht="18" customHeight="1">
      <c r="A51" t="s">
        <v>203</v>
      </c>
      <c r="B51" s="3"/>
      <c r="C51" s="3"/>
      <c r="D51" s="3"/>
      <c r="E51" s="3"/>
      <c r="F51" s="3"/>
      <c r="G51" s="3"/>
      <c r="H51" s="3"/>
      <c r="I51" s="3"/>
      <c r="M51" s="149"/>
    </row>
    <row r="52" spans="1:13" ht="18" customHeight="1">
      <c r="A52" t="s">
        <v>204</v>
      </c>
      <c r="B52" s="3"/>
      <c r="C52" s="3"/>
      <c r="D52" s="3"/>
      <c r="E52" s="3"/>
      <c r="F52" s="3"/>
      <c r="G52" s="3"/>
      <c r="H52" s="3"/>
      <c r="I52" s="3"/>
      <c r="M52" s="150"/>
    </row>
    <row r="53" spans="1:13" ht="18" customHeight="1">
      <c r="A53" t="s">
        <v>205</v>
      </c>
      <c r="B53" s="3"/>
      <c r="C53" s="3"/>
      <c r="D53" s="3"/>
      <c r="E53" s="3"/>
      <c r="F53" s="3"/>
      <c r="G53" s="3"/>
      <c r="H53" s="3"/>
      <c r="I53" s="3"/>
      <c r="M53" s="150"/>
    </row>
    <row r="54" spans="1:13" ht="18" customHeight="1">
      <c r="A54" t="s">
        <v>206</v>
      </c>
      <c r="B54" s="3"/>
      <c r="C54" s="3"/>
      <c r="D54" s="3"/>
      <c r="E54" s="3"/>
      <c r="F54" s="3"/>
      <c r="G54" s="3"/>
      <c r="H54" s="3"/>
      <c r="I54" s="3"/>
      <c r="M54" s="150"/>
    </row>
    <row r="55" spans="1:13" ht="18" customHeight="1">
      <c r="A55" t="s">
        <v>207</v>
      </c>
      <c r="B55" s="3"/>
      <c r="C55" s="3"/>
      <c r="D55" s="3"/>
      <c r="E55" s="3"/>
      <c r="F55" s="3"/>
      <c r="G55" s="3"/>
      <c r="H55" s="3"/>
      <c r="I55" s="3"/>
      <c r="M55" s="150"/>
    </row>
    <row r="56" spans="1:13" ht="18" customHeight="1">
      <c r="A56" t="s">
        <v>208</v>
      </c>
      <c r="B56" s="3"/>
      <c r="C56" s="3"/>
      <c r="D56" s="3"/>
      <c r="E56" s="3"/>
      <c r="F56" s="3"/>
      <c r="G56" s="3"/>
      <c r="H56" s="3"/>
      <c r="I56" s="3"/>
      <c r="M56" s="150"/>
    </row>
    <row r="57" spans="1:13" ht="18" customHeight="1">
      <c r="A57" t="s">
        <v>209</v>
      </c>
      <c r="B57" s="3"/>
      <c r="C57" s="3"/>
      <c r="D57" s="3"/>
      <c r="E57" s="3"/>
      <c r="F57" s="3"/>
      <c r="G57" s="3"/>
      <c r="H57" s="3"/>
      <c r="I57" s="3"/>
      <c r="M57" s="150"/>
    </row>
    <row r="58" spans="1:13" ht="18" customHeight="1">
      <c r="A58" t="s">
        <v>210</v>
      </c>
      <c r="B58" s="3"/>
      <c r="C58" s="3"/>
      <c r="D58" s="3"/>
      <c r="E58" s="3"/>
      <c r="F58" s="3"/>
      <c r="G58" s="3"/>
      <c r="H58" s="3"/>
      <c r="I58" s="3"/>
      <c r="M58" s="150"/>
    </row>
    <row r="59" spans="1:13" ht="18" customHeight="1">
      <c r="A59" t="s">
        <v>211</v>
      </c>
      <c r="B59" s="3"/>
      <c r="C59" s="3"/>
      <c r="D59" s="3"/>
      <c r="E59" s="3"/>
      <c r="F59" s="3"/>
      <c r="G59" s="3"/>
      <c r="H59" s="3"/>
      <c r="I59" s="3"/>
      <c r="M59" s="150"/>
    </row>
    <row r="60" spans="1:13" ht="18" customHeight="1">
      <c r="A60" t="s">
        <v>212</v>
      </c>
      <c r="B60" s="3"/>
      <c r="C60" s="3"/>
      <c r="D60" s="3"/>
      <c r="E60" s="3"/>
      <c r="F60" s="3"/>
      <c r="G60" s="3"/>
      <c r="H60" s="3"/>
      <c r="I60" s="3"/>
      <c r="M60" s="150"/>
    </row>
    <row r="61" spans="1:13" ht="18" customHeight="1">
      <c r="A61" t="s">
        <v>213</v>
      </c>
      <c r="B61" s="3"/>
      <c r="C61" s="3"/>
      <c r="D61" s="3"/>
      <c r="E61" s="3"/>
      <c r="F61" s="3"/>
      <c r="G61" s="3"/>
      <c r="H61" s="3"/>
      <c r="I61" s="3"/>
      <c r="M61" s="150"/>
    </row>
    <row r="62" spans="1:13" ht="18" customHeight="1">
      <c r="A62" t="s">
        <v>214</v>
      </c>
      <c r="B62" s="3"/>
      <c r="C62" s="3"/>
      <c r="D62" s="3"/>
      <c r="E62" s="3"/>
      <c r="F62" s="3"/>
      <c r="G62" s="3"/>
      <c r="H62" s="3"/>
      <c r="I62" s="3"/>
      <c r="M62" s="150"/>
    </row>
    <row r="63" spans="1:13" ht="18" customHeight="1">
      <c r="A63" t="s">
        <v>215</v>
      </c>
      <c r="B63" s="3"/>
      <c r="C63" s="3"/>
      <c r="D63" s="3"/>
      <c r="E63" s="3"/>
      <c r="F63" s="3"/>
      <c r="G63" s="3"/>
      <c r="H63" s="3"/>
      <c r="I63" s="3"/>
      <c r="M63" s="150"/>
    </row>
    <row r="64" spans="1:13" ht="11.25" customHeight="1">
      <c r="A64" s="3"/>
      <c r="B64" s="3"/>
      <c r="C64" s="3"/>
      <c r="D64" s="3"/>
      <c r="E64" s="3"/>
      <c r="F64" s="3"/>
      <c r="G64" s="3"/>
      <c r="H64" s="3"/>
      <c r="I64" s="3"/>
      <c r="M64" s="150"/>
    </row>
    <row r="65" spans="1:11" ht="18" hidden="1" customHeight="1">
      <c r="A65" s="150"/>
      <c r="B65" s="3"/>
      <c r="C65" s="3"/>
      <c r="D65" s="3"/>
      <c r="E65" s="3"/>
      <c r="F65" s="3"/>
      <c r="G65" s="3"/>
      <c r="H65" s="3"/>
      <c r="I65" s="3"/>
    </row>
    <row r="66" spans="1:11" ht="18" hidden="1" customHeight="1">
      <c r="B66" s="3"/>
      <c r="C66" s="3"/>
      <c r="D66" s="3"/>
      <c r="E66" s="3"/>
      <c r="F66" s="3"/>
      <c r="G66" s="3"/>
      <c r="H66" s="3"/>
      <c r="I66" s="3"/>
    </row>
    <row r="67" spans="1:11" ht="18" hidden="1" customHeight="1">
      <c r="B67" s="3"/>
      <c r="C67" s="3"/>
      <c r="D67" s="3"/>
      <c r="E67" s="3"/>
      <c r="F67" s="3"/>
      <c r="G67" s="3"/>
      <c r="H67" s="3"/>
      <c r="I67" s="3"/>
    </row>
    <row r="68" spans="1:11" ht="18" hidden="1" customHeight="1">
      <c r="A68" s="150"/>
      <c r="B68" s="3"/>
      <c r="C68" s="3"/>
      <c r="D68" s="3"/>
      <c r="E68" s="3"/>
      <c r="F68" s="3"/>
      <c r="G68" s="3"/>
      <c r="H68" s="3"/>
      <c r="I68" s="3"/>
    </row>
    <row r="69" spans="1:11" ht="18" customHeight="1">
      <c r="A69" s="180" t="s">
        <v>216</v>
      </c>
      <c r="B69" s="181"/>
      <c r="C69" s="181"/>
      <c r="D69" s="181"/>
      <c r="E69" s="181"/>
      <c r="F69" s="181"/>
      <c r="G69" s="181"/>
      <c r="H69" s="181"/>
      <c r="I69" s="181"/>
      <c r="J69" s="181"/>
      <c r="K69" s="247"/>
    </row>
    <row r="70" spans="1:11" ht="18" customHeight="1">
      <c r="A70" s="181"/>
      <c r="B70" s="181"/>
      <c r="C70" s="181"/>
      <c r="D70" s="181"/>
      <c r="E70" s="181"/>
      <c r="F70" s="181"/>
      <c r="G70" s="181"/>
      <c r="H70" s="181"/>
      <c r="I70" s="181"/>
      <c r="J70" s="181"/>
    </row>
    <row r="71" spans="1:11" ht="18" customHeight="1">
      <c r="A71" s="181"/>
      <c r="B71" s="181"/>
      <c r="C71" s="181"/>
      <c r="D71" s="181"/>
      <c r="E71" s="181"/>
      <c r="F71" s="181"/>
      <c r="G71" s="181"/>
      <c r="H71" s="181"/>
      <c r="I71" s="181"/>
      <c r="J71" s="181"/>
    </row>
    <row r="72" spans="1:11" ht="58.5" customHeight="1">
      <c r="A72" s="181"/>
      <c r="B72" s="181"/>
      <c r="C72" s="181"/>
      <c r="D72" s="181"/>
      <c r="E72" s="181"/>
      <c r="F72" s="181"/>
      <c r="G72" s="181"/>
      <c r="H72" s="181"/>
      <c r="I72" s="181"/>
      <c r="J72" s="181"/>
    </row>
    <row r="73" spans="1:11" ht="21" customHeight="1">
      <c r="A73" s="177"/>
      <c r="B73" s="178"/>
      <c r="C73" s="178"/>
      <c r="D73" s="178"/>
      <c r="E73" s="178"/>
      <c r="F73" s="178"/>
      <c r="G73" s="178"/>
      <c r="H73" s="178"/>
      <c r="I73" s="178"/>
      <c r="J73" s="178"/>
      <c r="K73" s="178"/>
    </row>
    <row r="74" spans="1:11" ht="15.75" hidden="1" customHeight="1">
      <c r="B74" s="3"/>
      <c r="C74" s="3"/>
      <c r="D74" s="3"/>
      <c r="E74" s="3"/>
      <c r="F74" s="3"/>
      <c r="G74" s="3"/>
      <c r="H74" s="3"/>
      <c r="I74" s="3"/>
      <c r="J74" s="150"/>
    </row>
    <row r="75" spans="1:11" ht="18" hidden="1" customHeight="1">
      <c r="B75" s="3"/>
      <c r="C75" s="3"/>
      <c r="D75" s="3"/>
      <c r="E75" s="3"/>
      <c r="F75" s="3"/>
      <c r="G75" s="3"/>
      <c r="H75" s="3"/>
      <c r="I75" s="3"/>
    </row>
    <row r="76" spans="1:11" ht="18" hidden="1" customHeight="1">
      <c r="B76" s="3"/>
      <c r="C76" s="3"/>
      <c r="D76" s="3"/>
      <c r="E76" s="3"/>
      <c r="F76" s="3"/>
      <c r="G76" s="3"/>
      <c r="H76" s="3"/>
      <c r="I76" s="3"/>
    </row>
    <row r="77" spans="1:11" ht="18" customHeight="1">
      <c r="A77" t="s">
        <v>65</v>
      </c>
      <c r="B77" s="3"/>
      <c r="C77" s="3"/>
      <c r="D77" s="3"/>
      <c r="E77" s="3"/>
      <c r="F77" s="3"/>
      <c r="G77" s="3"/>
      <c r="H77" s="3"/>
      <c r="I77" s="3"/>
    </row>
    <row r="78" spans="1:11" ht="18" customHeight="1">
      <c r="A78" t="s">
        <v>164</v>
      </c>
      <c r="B78" s="3"/>
      <c r="C78" s="3"/>
      <c r="D78" s="3"/>
      <c r="E78" s="3"/>
      <c r="F78" s="3"/>
      <c r="G78" s="3"/>
      <c r="H78" s="3"/>
      <c r="I78" s="3"/>
    </row>
    <row r="79" spans="1:11" ht="18" customHeight="1">
      <c r="A79" t="s">
        <v>66</v>
      </c>
      <c r="B79" s="3"/>
      <c r="C79" s="3"/>
      <c r="D79" s="3"/>
      <c r="E79" s="3"/>
      <c r="F79" s="3"/>
      <c r="G79" s="3"/>
      <c r="H79" s="3"/>
      <c r="I79" s="3"/>
    </row>
    <row r="80" spans="1:11" ht="16.5" customHeight="1">
      <c r="A80" s="3"/>
      <c r="B80" s="3"/>
      <c r="C80" s="3"/>
      <c r="D80" s="3"/>
      <c r="E80" s="3"/>
      <c r="F80" s="3"/>
      <c r="G80" s="3"/>
      <c r="H80" s="3"/>
      <c r="I80" s="3"/>
    </row>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row r="92" spans="1:9" ht="16.5" customHeight="1">
      <c r="A92" s="6"/>
      <c r="B92" s="6"/>
      <c r="C92" s="6"/>
      <c r="D92" s="6"/>
      <c r="E92" s="6"/>
      <c r="F92" s="6"/>
      <c r="G92" s="6"/>
      <c r="H92" s="6"/>
      <c r="I92" s="6"/>
    </row>
    <row r="93" spans="1:9" ht="16.5" customHeight="1">
      <c r="A93" s="6"/>
      <c r="B93" s="6"/>
      <c r="C93" s="6"/>
      <c r="D93" s="6"/>
      <c r="E93" s="6"/>
      <c r="F93" s="6"/>
      <c r="G93" s="6"/>
      <c r="H93" s="6"/>
      <c r="I93" s="6"/>
    </row>
    <row r="94" spans="1:9" ht="16.5" customHeight="1">
      <c r="A94" s="6"/>
      <c r="B94" s="6"/>
      <c r="C94" s="6"/>
      <c r="D94" s="6"/>
      <c r="E94" s="6"/>
      <c r="F94" s="6"/>
      <c r="G94" s="6"/>
      <c r="H94" s="6"/>
      <c r="I94" s="6"/>
    </row>
    <row r="95" spans="1:9" ht="16.5" customHeight="1">
      <c r="A95" s="6"/>
      <c r="B95" s="6"/>
      <c r="C95" s="6"/>
      <c r="D95" s="6"/>
      <c r="E95" s="6"/>
      <c r="F95" s="6"/>
      <c r="G95" s="6"/>
      <c r="H95" s="6"/>
      <c r="I95" s="6"/>
    </row>
    <row r="96" spans="1:9" ht="16.5" customHeight="1">
      <c r="A96" s="6"/>
      <c r="B96" s="6"/>
      <c r="C96" s="6"/>
      <c r="D96" s="6"/>
      <c r="E96" s="6"/>
      <c r="F96" s="6"/>
      <c r="G96" s="6"/>
      <c r="H96" s="6"/>
      <c r="I96" s="6"/>
    </row>
    <row r="97" spans="1:9" ht="16.5" customHeight="1">
      <c r="A97" s="6"/>
      <c r="B97" s="6"/>
      <c r="C97" s="6"/>
      <c r="D97" s="6"/>
      <c r="E97" s="6"/>
      <c r="F97" s="6"/>
      <c r="G97" s="6"/>
      <c r="H97" s="6"/>
      <c r="I97" s="6"/>
    </row>
    <row r="98" spans="1:9" ht="16.5" customHeight="1">
      <c r="A98" s="6"/>
      <c r="B98" s="6"/>
      <c r="C98" s="6"/>
      <c r="D98" s="6"/>
      <c r="E98" s="6"/>
      <c r="F98" s="6"/>
      <c r="G98" s="6"/>
      <c r="H98" s="6"/>
      <c r="I98" s="6"/>
    </row>
    <row r="99" spans="1:9" ht="16.5" customHeight="1">
      <c r="A99" s="6"/>
      <c r="B99" s="6"/>
      <c r="C99" s="6"/>
      <c r="D99" s="6"/>
      <c r="E99" s="6"/>
      <c r="F99" s="6"/>
      <c r="G99" s="6"/>
      <c r="H99" s="6"/>
      <c r="I99" s="6"/>
    </row>
    <row r="100" spans="1:9" ht="16.5" customHeight="1">
      <c r="A100" s="6"/>
      <c r="B100" s="6"/>
      <c r="C100" s="6"/>
      <c r="D100" s="6"/>
      <c r="E100" s="6"/>
      <c r="F100" s="6"/>
      <c r="G100" s="6"/>
      <c r="H100" s="6"/>
      <c r="I100" s="6"/>
    </row>
    <row r="101" spans="1:9" ht="16.5" customHeight="1">
      <c r="A101" s="6"/>
      <c r="B101" s="6"/>
      <c r="C101" s="6"/>
      <c r="D101" s="6"/>
      <c r="E101" s="6"/>
      <c r="F101" s="6"/>
      <c r="G101" s="6"/>
      <c r="H101" s="6"/>
      <c r="I101" s="6"/>
    </row>
    <row r="102" spans="1:9" ht="16.5" customHeight="1">
      <c r="A102" s="6"/>
      <c r="B102" s="6"/>
      <c r="C102" s="6"/>
      <c r="D102" s="6"/>
      <c r="E102" s="6"/>
      <c r="F102" s="6"/>
      <c r="G102" s="6"/>
      <c r="H102" s="6"/>
      <c r="I102" s="6"/>
    </row>
    <row r="103" spans="1:9" ht="16.5" customHeight="1">
      <c r="A103" s="6"/>
      <c r="B103" s="6"/>
      <c r="C103" s="6"/>
      <c r="D103" s="6"/>
      <c r="E103" s="6"/>
      <c r="F103" s="6"/>
      <c r="G103" s="6"/>
      <c r="H103" s="6"/>
      <c r="I103" s="6"/>
    </row>
    <row r="104" spans="1:9" ht="16.5" customHeight="1">
      <c r="A104" s="6"/>
      <c r="B104" s="6"/>
      <c r="C104" s="6"/>
      <c r="D104" s="6"/>
      <c r="E104" s="6"/>
      <c r="F104" s="6"/>
      <c r="G104" s="6"/>
      <c r="H104" s="6"/>
      <c r="I104" s="6"/>
    </row>
    <row r="105" spans="1:9" ht="16.5" customHeight="1">
      <c r="A105" s="6"/>
      <c r="B105" s="6"/>
      <c r="C105" s="6"/>
      <c r="D105" s="6"/>
      <c r="E105" s="6"/>
      <c r="F105" s="6"/>
      <c r="G105" s="6"/>
      <c r="H105" s="6"/>
      <c r="I105" s="6"/>
    </row>
    <row r="106" spans="1:9" ht="16.5" customHeight="1">
      <c r="A106" s="6"/>
      <c r="B106" s="6"/>
      <c r="C106" s="6"/>
      <c r="D106" s="6"/>
      <c r="E106" s="6"/>
      <c r="F106" s="6"/>
      <c r="G106" s="6"/>
      <c r="H106" s="6"/>
      <c r="I106" s="6"/>
    </row>
    <row r="107" spans="1:9" ht="16.5" customHeight="1">
      <c r="A107" s="6"/>
      <c r="B107" s="6"/>
      <c r="C107" s="6"/>
      <c r="D107" s="6"/>
      <c r="E107" s="6"/>
      <c r="F107" s="6"/>
      <c r="G107" s="6"/>
      <c r="H107" s="6"/>
      <c r="I107" s="6"/>
    </row>
    <row r="108" spans="1:9" ht="16.5" customHeight="1">
      <c r="A108" s="6"/>
      <c r="B108" s="6"/>
      <c r="C108" s="6"/>
      <c r="D108" s="6"/>
      <c r="E108" s="6"/>
      <c r="F108" s="6"/>
      <c r="G108" s="6"/>
      <c r="H108" s="6"/>
      <c r="I108" s="6"/>
    </row>
    <row r="109" spans="1:9" ht="16.5" customHeight="1">
      <c r="A109" s="6"/>
      <c r="B109" s="6"/>
      <c r="C109" s="6"/>
      <c r="D109" s="6"/>
      <c r="E109" s="6"/>
      <c r="F109" s="6"/>
      <c r="G109" s="6"/>
      <c r="H109" s="6"/>
      <c r="I109" s="6"/>
    </row>
    <row r="110" spans="1:9" ht="16.5" customHeight="1">
      <c r="A110" s="6"/>
      <c r="B110" s="6"/>
      <c r="C110" s="6"/>
      <c r="D110" s="6"/>
      <c r="E110" s="6"/>
      <c r="F110" s="6"/>
      <c r="G110" s="6"/>
      <c r="H110" s="6"/>
      <c r="I110" s="6"/>
    </row>
    <row r="111" spans="1:9" ht="16.5" customHeight="1">
      <c r="A111" s="6"/>
      <c r="B111" s="6"/>
      <c r="C111" s="6"/>
      <c r="D111" s="6"/>
      <c r="E111" s="6"/>
      <c r="F111" s="6"/>
      <c r="G111" s="6"/>
      <c r="H111" s="6"/>
      <c r="I111" s="6"/>
    </row>
    <row r="112" spans="1:9" ht="16.5" customHeight="1">
      <c r="A112" s="6"/>
      <c r="B112" s="6"/>
      <c r="C112" s="6"/>
      <c r="D112" s="6"/>
      <c r="E112" s="6"/>
      <c r="F112" s="6"/>
      <c r="G112" s="6"/>
      <c r="H112" s="6"/>
      <c r="I112" s="6"/>
    </row>
    <row r="113" spans="1:9" ht="16.5" customHeight="1">
      <c r="A113" s="6"/>
      <c r="B113" s="6"/>
      <c r="C113" s="6"/>
      <c r="D113" s="6"/>
      <c r="E113" s="6"/>
      <c r="F113" s="6"/>
      <c r="G113" s="6"/>
      <c r="H113" s="6"/>
      <c r="I113" s="6"/>
    </row>
    <row r="114" spans="1:9" ht="16.5" customHeight="1">
      <c r="A114" s="6"/>
      <c r="B114" s="6"/>
      <c r="C114" s="6"/>
      <c r="D114" s="6"/>
      <c r="E114" s="6"/>
      <c r="F114" s="6"/>
      <c r="G114" s="6"/>
      <c r="H114" s="6"/>
      <c r="I114" s="6"/>
    </row>
    <row r="115" spans="1:9" ht="16.5" customHeight="1">
      <c r="A115" s="6"/>
      <c r="B115" s="6"/>
      <c r="C115" s="6"/>
      <c r="D115" s="6"/>
      <c r="E115" s="6"/>
      <c r="F115" s="6"/>
      <c r="G115" s="6"/>
      <c r="H115" s="6"/>
      <c r="I115" s="6"/>
    </row>
    <row r="116" spans="1:9" ht="16.5" customHeight="1">
      <c r="A116" s="6"/>
      <c r="B116" s="6"/>
      <c r="C116" s="6"/>
      <c r="D116" s="6"/>
      <c r="E116" s="6"/>
      <c r="F116" s="6"/>
      <c r="G116" s="6"/>
      <c r="H116" s="6"/>
      <c r="I116" s="6"/>
    </row>
    <row r="117" spans="1:9" ht="16.5" customHeight="1">
      <c r="A117" s="6"/>
      <c r="B117" s="6"/>
      <c r="C117" s="6"/>
      <c r="D117" s="6"/>
      <c r="E117" s="6"/>
      <c r="F117" s="6"/>
      <c r="G117" s="6"/>
      <c r="H117" s="6"/>
      <c r="I117" s="6"/>
    </row>
    <row r="118" spans="1:9" ht="16.5" customHeight="1">
      <c r="A118" s="6"/>
      <c r="B118" s="6"/>
      <c r="C118" s="6"/>
      <c r="D118" s="6"/>
      <c r="E118" s="6"/>
      <c r="F118" s="6"/>
      <c r="G118" s="6"/>
      <c r="H118" s="6"/>
      <c r="I118" s="6"/>
    </row>
    <row r="119" spans="1:9" ht="16.5" customHeight="1">
      <c r="A119" s="6"/>
      <c r="B119" s="6"/>
      <c r="C119" s="6"/>
      <c r="D119" s="6"/>
      <c r="E119" s="6"/>
      <c r="F119" s="6"/>
      <c r="G119" s="6"/>
      <c r="H119" s="6"/>
      <c r="I119" s="6"/>
    </row>
    <row r="120" spans="1:9" ht="16.5" customHeight="1">
      <c r="A120" s="6"/>
      <c r="B120" s="6"/>
      <c r="C120" s="6"/>
      <c r="D120" s="6"/>
      <c r="E120" s="6"/>
      <c r="F120" s="6"/>
      <c r="G120" s="6"/>
      <c r="H120" s="6"/>
      <c r="I120" s="6"/>
    </row>
    <row r="121" spans="1:9" ht="16.5" customHeight="1">
      <c r="A121" s="6"/>
      <c r="B121" s="6"/>
      <c r="C121" s="6"/>
      <c r="D121" s="6"/>
      <c r="E121" s="6"/>
      <c r="F121" s="6"/>
      <c r="G121" s="6"/>
      <c r="H121" s="6"/>
      <c r="I121" s="6"/>
    </row>
    <row r="122" spans="1:9" ht="16.5" customHeight="1">
      <c r="A122" s="6"/>
      <c r="B122" s="6"/>
      <c r="C122" s="6"/>
      <c r="D122" s="6"/>
      <c r="E122" s="6"/>
      <c r="F122" s="6"/>
      <c r="G122" s="6"/>
      <c r="H122" s="6"/>
      <c r="I122" s="6"/>
    </row>
    <row r="123" spans="1:9" ht="16.5" customHeight="1">
      <c r="A123" s="6"/>
      <c r="B123" s="6"/>
      <c r="C123" s="6"/>
      <c r="D123" s="6"/>
      <c r="E123" s="6"/>
      <c r="F123" s="6"/>
      <c r="G123" s="6"/>
      <c r="H123" s="6"/>
      <c r="I123" s="6"/>
    </row>
    <row r="124" spans="1:9" ht="16.5" customHeight="1">
      <c r="A124" s="6"/>
      <c r="B124" s="6"/>
      <c r="C124" s="6"/>
      <c r="D124" s="6"/>
      <c r="E124" s="6"/>
      <c r="F124" s="6"/>
      <c r="G124" s="6"/>
      <c r="H124" s="6"/>
      <c r="I124" s="6"/>
    </row>
    <row r="125" spans="1:9" ht="16.5" customHeight="1">
      <c r="A125" s="6"/>
      <c r="B125" s="6"/>
      <c r="C125" s="6"/>
      <c r="D125" s="6"/>
      <c r="E125" s="6"/>
      <c r="F125" s="6"/>
      <c r="G125" s="6"/>
      <c r="H125" s="6"/>
      <c r="I125" s="6"/>
    </row>
    <row r="126" spans="1:9" ht="16.5" customHeight="1">
      <c r="A126" s="6"/>
      <c r="B126" s="6"/>
      <c r="C126" s="6"/>
      <c r="D126" s="6"/>
      <c r="E126" s="6"/>
      <c r="F126" s="6"/>
      <c r="G126" s="6"/>
      <c r="H126" s="6"/>
      <c r="I126" s="6"/>
    </row>
    <row r="127" spans="1:9" ht="16.5" customHeight="1">
      <c r="A127" s="6"/>
      <c r="B127" s="6"/>
      <c r="C127" s="6"/>
      <c r="D127" s="6"/>
      <c r="E127" s="6"/>
      <c r="F127" s="6"/>
      <c r="G127" s="6"/>
      <c r="H127" s="6"/>
      <c r="I127" s="6"/>
    </row>
    <row r="128" spans="1:9" ht="16.5" customHeight="1">
      <c r="A128" s="6"/>
      <c r="B128" s="6"/>
      <c r="C128" s="6"/>
      <c r="D128" s="6"/>
      <c r="E128" s="6"/>
      <c r="F128" s="6"/>
      <c r="G128" s="6"/>
      <c r="H128" s="6"/>
      <c r="I128" s="6"/>
    </row>
    <row r="129" spans="1:9" ht="16.5" customHeight="1">
      <c r="A129" s="6"/>
      <c r="B129" s="6"/>
      <c r="C129" s="6"/>
      <c r="D129" s="6"/>
      <c r="E129" s="6"/>
      <c r="F129" s="6"/>
      <c r="G129" s="6"/>
      <c r="H129" s="6"/>
      <c r="I129" s="6"/>
    </row>
    <row r="130" spans="1:9" ht="16.5" customHeight="1">
      <c r="A130" s="6"/>
      <c r="B130" s="6"/>
      <c r="C130" s="6"/>
      <c r="D130" s="6"/>
      <c r="E130" s="6"/>
      <c r="F130" s="6"/>
      <c r="G130" s="6"/>
      <c r="H130" s="6"/>
      <c r="I130" s="6"/>
    </row>
    <row r="131" spans="1:9" ht="16.5" customHeight="1">
      <c r="A131" s="6"/>
      <c r="B131" s="6"/>
      <c r="C131" s="6"/>
      <c r="D131" s="6"/>
      <c r="E131" s="6"/>
      <c r="F131" s="6"/>
      <c r="G131" s="6"/>
      <c r="H131" s="6"/>
      <c r="I131" s="6"/>
    </row>
    <row r="132" spans="1:9" ht="16.5" customHeight="1">
      <c r="A132" s="6"/>
      <c r="B132" s="6"/>
      <c r="C132" s="6"/>
      <c r="D132" s="6"/>
      <c r="E132" s="6"/>
      <c r="F132" s="6"/>
      <c r="G132" s="6"/>
      <c r="H132" s="6"/>
      <c r="I132" s="6"/>
    </row>
    <row r="133" spans="1:9" ht="16.5" customHeight="1">
      <c r="A133" s="6"/>
      <c r="B133" s="6"/>
      <c r="C133" s="6"/>
      <c r="D133" s="6"/>
      <c r="E133" s="6"/>
      <c r="F133" s="6"/>
      <c r="G133" s="6"/>
      <c r="H133" s="6"/>
      <c r="I133" s="6"/>
    </row>
    <row r="134" spans="1:9" ht="16.5" customHeight="1">
      <c r="A134" s="6"/>
      <c r="B134" s="6"/>
      <c r="C134" s="6"/>
      <c r="D134" s="6"/>
      <c r="E134" s="6"/>
      <c r="F134" s="6"/>
      <c r="G134" s="6"/>
      <c r="H134" s="6"/>
      <c r="I134" s="6"/>
    </row>
    <row r="135" spans="1:9" ht="16.5" customHeight="1">
      <c r="A135" s="6"/>
      <c r="B135" s="6"/>
      <c r="C135" s="6"/>
      <c r="D135" s="6"/>
      <c r="E135" s="6"/>
      <c r="F135" s="6"/>
      <c r="G135" s="6"/>
      <c r="H135" s="6"/>
      <c r="I135" s="6"/>
    </row>
    <row r="136" spans="1:9" ht="16.5" customHeight="1">
      <c r="A136" s="6"/>
      <c r="B136" s="6"/>
      <c r="C136" s="6"/>
      <c r="D136" s="6"/>
      <c r="E136" s="6"/>
      <c r="F136" s="6"/>
      <c r="G136" s="6"/>
      <c r="H136" s="6"/>
      <c r="I136" s="6"/>
    </row>
    <row r="137" spans="1:9" ht="16.5" customHeight="1">
      <c r="A137" s="6"/>
      <c r="B137" s="6"/>
      <c r="C137" s="6"/>
      <c r="D137" s="6"/>
      <c r="E137" s="6"/>
      <c r="F137" s="6"/>
      <c r="G137" s="6"/>
      <c r="H137" s="6"/>
      <c r="I137" s="6"/>
    </row>
    <row r="138" spans="1:9" ht="16.5" customHeight="1">
      <c r="A138" s="6"/>
      <c r="B138" s="6"/>
      <c r="C138" s="6"/>
      <c r="D138" s="6"/>
      <c r="E138" s="6"/>
      <c r="F138" s="6"/>
      <c r="G138" s="6"/>
      <c r="H138" s="6"/>
      <c r="I138" s="6"/>
    </row>
    <row r="139" spans="1:9" ht="16.5" customHeight="1">
      <c r="A139" s="6"/>
      <c r="B139" s="6"/>
      <c r="C139" s="6"/>
      <c r="D139" s="6"/>
      <c r="E139" s="6"/>
      <c r="F139" s="6"/>
      <c r="G139" s="6"/>
      <c r="H139" s="6"/>
      <c r="I139" s="6"/>
    </row>
    <row r="140" spans="1:9" ht="16.5" customHeight="1">
      <c r="A140" s="6"/>
      <c r="B140" s="6"/>
      <c r="C140" s="6"/>
      <c r="D140" s="6"/>
      <c r="E140" s="6"/>
      <c r="F140" s="6"/>
      <c r="G140" s="6"/>
      <c r="H140" s="6"/>
      <c r="I140" s="6"/>
    </row>
    <row r="141" spans="1:9" ht="16.5" customHeight="1">
      <c r="A141" s="6"/>
      <c r="B141" s="6"/>
      <c r="C141" s="6"/>
      <c r="D141" s="6"/>
      <c r="E141" s="6"/>
      <c r="F141" s="6"/>
      <c r="G141" s="6"/>
      <c r="H141" s="6"/>
      <c r="I141" s="6"/>
    </row>
    <row r="142" spans="1:9" ht="16.5" customHeight="1">
      <c r="A142" s="6"/>
      <c r="B142" s="6"/>
      <c r="C142" s="6"/>
      <c r="D142" s="6"/>
      <c r="E142" s="6"/>
      <c r="F142" s="6"/>
      <c r="G142" s="6"/>
      <c r="H142" s="6"/>
      <c r="I142" s="6"/>
    </row>
    <row r="143" spans="1:9" ht="16.5" customHeight="1">
      <c r="A143" s="6"/>
      <c r="B143" s="6"/>
      <c r="C143" s="6"/>
      <c r="D143" s="6"/>
      <c r="E143" s="6"/>
      <c r="F143" s="6"/>
      <c r="G143" s="6"/>
      <c r="H143" s="6"/>
      <c r="I143" s="6"/>
    </row>
    <row r="144" spans="1:9" ht="16.5" customHeight="1">
      <c r="A144" s="6"/>
      <c r="B144" s="6"/>
      <c r="C144" s="6"/>
      <c r="D144" s="6"/>
      <c r="E144" s="6"/>
      <c r="F144" s="6"/>
      <c r="G144" s="6"/>
      <c r="H144" s="6"/>
      <c r="I144" s="6"/>
    </row>
    <row r="145" spans="1:9" ht="16.5" customHeight="1">
      <c r="A145" s="6"/>
      <c r="B145" s="6"/>
      <c r="C145" s="6"/>
      <c r="D145" s="6"/>
      <c r="E145" s="6"/>
      <c r="F145" s="6"/>
      <c r="G145" s="6"/>
      <c r="H145" s="6"/>
      <c r="I145" s="6"/>
    </row>
    <row r="146" spans="1:9" ht="16.5" customHeight="1">
      <c r="A146" s="6"/>
      <c r="B146" s="6"/>
      <c r="C146" s="6"/>
      <c r="D146" s="6"/>
      <c r="E146" s="6"/>
      <c r="F146" s="6"/>
      <c r="G146" s="6"/>
      <c r="H146" s="6"/>
      <c r="I146" s="6"/>
    </row>
    <row r="147" spans="1:9" ht="16.5" customHeight="1">
      <c r="A147" s="6"/>
      <c r="B147" s="6"/>
      <c r="C147" s="6"/>
      <c r="D147" s="6"/>
      <c r="E147" s="6"/>
      <c r="F147" s="6"/>
      <c r="G147" s="6"/>
      <c r="H147" s="6"/>
      <c r="I147" s="6"/>
    </row>
    <row r="148" spans="1:9" ht="16.5" customHeight="1">
      <c r="A148" s="6"/>
      <c r="B148" s="6"/>
      <c r="C148" s="6"/>
      <c r="D148" s="6"/>
      <c r="E148" s="6"/>
      <c r="F148" s="6"/>
      <c r="G148" s="6"/>
      <c r="H148" s="6"/>
      <c r="I148" s="6"/>
    </row>
    <row r="149" spans="1:9" ht="16.5" customHeight="1">
      <c r="A149" s="6"/>
      <c r="B149" s="6"/>
      <c r="C149" s="6"/>
      <c r="D149" s="6"/>
      <c r="E149" s="6"/>
      <c r="F149" s="6"/>
      <c r="G149" s="6"/>
      <c r="H149" s="6"/>
      <c r="I149" s="6"/>
    </row>
    <row r="150" spans="1:9" ht="16.5" customHeight="1">
      <c r="A150" s="6"/>
      <c r="B150" s="6"/>
      <c r="C150" s="6"/>
      <c r="D150" s="6"/>
      <c r="E150" s="6"/>
      <c r="F150" s="6"/>
      <c r="G150" s="6"/>
      <c r="H150" s="6"/>
      <c r="I150" s="6"/>
    </row>
    <row r="151" spans="1:9" ht="16.5" customHeight="1">
      <c r="A151" s="6"/>
      <c r="B151" s="6"/>
      <c r="C151" s="6"/>
      <c r="D151" s="6"/>
      <c r="E151" s="6"/>
      <c r="F151" s="6"/>
      <c r="G151" s="6"/>
      <c r="H151" s="6"/>
      <c r="I151" s="6"/>
    </row>
    <row r="152" spans="1:9" ht="16.5" customHeight="1">
      <c r="A152" s="6"/>
      <c r="B152" s="6"/>
      <c r="C152" s="6"/>
      <c r="D152" s="6"/>
      <c r="E152" s="6"/>
      <c r="F152" s="6"/>
      <c r="G152" s="6"/>
      <c r="H152" s="6"/>
      <c r="I152" s="6"/>
    </row>
    <row r="153" spans="1:9" ht="16.5" customHeight="1">
      <c r="A153" s="6"/>
      <c r="B153" s="6"/>
      <c r="C153" s="6"/>
      <c r="D153" s="6"/>
      <c r="E153" s="6"/>
      <c r="F153" s="6"/>
      <c r="G153" s="6"/>
      <c r="H153" s="6"/>
      <c r="I153" s="6"/>
    </row>
    <row r="154" spans="1:9" ht="16.5" customHeight="1">
      <c r="A154" s="6"/>
      <c r="B154" s="6"/>
      <c r="C154" s="6"/>
      <c r="D154" s="6"/>
      <c r="E154" s="6"/>
      <c r="F154" s="6"/>
      <c r="G154" s="6"/>
      <c r="H154" s="6"/>
      <c r="I154" s="6"/>
    </row>
    <row r="155" spans="1:9" ht="16.5" customHeight="1">
      <c r="A155" s="6"/>
      <c r="B155" s="6"/>
      <c r="C155" s="6"/>
      <c r="D155" s="6"/>
      <c r="E155" s="6"/>
      <c r="F155" s="6"/>
      <c r="G155" s="6"/>
      <c r="H155" s="6"/>
      <c r="I155" s="6"/>
    </row>
    <row r="156" spans="1:9" ht="16.5" customHeight="1">
      <c r="A156" s="6"/>
      <c r="B156" s="6"/>
      <c r="C156" s="6"/>
      <c r="D156" s="6"/>
      <c r="E156" s="6"/>
      <c r="F156" s="6"/>
      <c r="G156" s="6"/>
      <c r="H156" s="6"/>
      <c r="I156" s="6"/>
    </row>
    <row r="157" spans="1:9" ht="16.5" customHeight="1">
      <c r="A157" s="6"/>
      <c r="B157" s="6"/>
      <c r="C157" s="6"/>
      <c r="D157" s="6"/>
      <c r="E157" s="6"/>
      <c r="F157" s="6"/>
      <c r="G157" s="6"/>
      <c r="H157" s="6"/>
      <c r="I157" s="6"/>
    </row>
    <row r="158" spans="1:9" ht="16.5" customHeight="1">
      <c r="A158" s="6"/>
      <c r="B158" s="6"/>
      <c r="C158" s="6"/>
      <c r="D158" s="6"/>
      <c r="E158" s="6"/>
      <c r="F158" s="6"/>
      <c r="G158" s="6"/>
      <c r="H158" s="6"/>
      <c r="I158" s="6"/>
    </row>
    <row r="159" spans="1:9" ht="16.5" customHeight="1">
      <c r="A159" s="6"/>
      <c r="B159" s="6"/>
      <c r="C159" s="6"/>
      <c r="D159" s="6"/>
      <c r="E159" s="6"/>
      <c r="F159" s="6"/>
      <c r="G159" s="6"/>
      <c r="H159" s="6"/>
      <c r="I159" s="6"/>
    </row>
    <row r="160" spans="1:9" ht="16.5" customHeight="1">
      <c r="A160" s="6"/>
      <c r="B160" s="6"/>
      <c r="C160" s="6"/>
      <c r="D160" s="6"/>
      <c r="E160" s="6"/>
      <c r="F160" s="6"/>
      <c r="G160" s="6"/>
      <c r="H160" s="6"/>
      <c r="I160" s="6"/>
    </row>
    <row r="161" spans="1:9" ht="16.5" customHeight="1">
      <c r="A161" s="6"/>
      <c r="B161" s="6"/>
      <c r="C161" s="6"/>
      <c r="D161" s="6"/>
      <c r="E161" s="6"/>
      <c r="F161" s="6"/>
      <c r="G161" s="6"/>
      <c r="H161" s="6"/>
      <c r="I161" s="6"/>
    </row>
    <row r="162" spans="1:9" ht="16.5" customHeight="1">
      <c r="A162" s="6"/>
      <c r="B162" s="6"/>
      <c r="C162" s="6"/>
      <c r="D162" s="6"/>
      <c r="E162" s="6"/>
      <c r="F162" s="6"/>
      <c r="G162" s="6"/>
      <c r="H162" s="6"/>
      <c r="I162" s="6"/>
    </row>
    <row r="163" spans="1:9" ht="16.5" customHeight="1">
      <c r="A163" s="6"/>
      <c r="B163" s="6"/>
      <c r="C163" s="6"/>
      <c r="D163" s="6"/>
      <c r="E163" s="6"/>
      <c r="F163" s="6"/>
      <c r="G163" s="6"/>
      <c r="H163" s="6"/>
      <c r="I163" s="6"/>
    </row>
    <row r="164" spans="1:9" ht="16.5" customHeight="1">
      <c r="A164" s="6"/>
      <c r="B164" s="6"/>
      <c r="C164" s="6"/>
      <c r="D164" s="6"/>
      <c r="E164" s="6"/>
      <c r="F164" s="6"/>
      <c r="G164" s="6"/>
      <c r="H164" s="6"/>
      <c r="I164" s="6"/>
    </row>
    <row r="165" spans="1:9" ht="16.5" customHeight="1">
      <c r="A165" s="6"/>
      <c r="B165" s="6"/>
      <c r="C165" s="6"/>
      <c r="D165" s="6"/>
      <c r="E165" s="6"/>
      <c r="F165" s="6"/>
      <c r="G165" s="6"/>
      <c r="H165" s="6"/>
      <c r="I165" s="6"/>
    </row>
    <row r="166" spans="1:9" ht="16.5" customHeight="1">
      <c r="A166" s="6"/>
      <c r="B166" s="6"/>
      <c r="C166" s="6"/>
      <c r="D166" s="6"/>
      <c r="E166" s="6"/>
      <c r="F166" s="6"/>
      <c r="G166" s="6"/>
      <c r="H166" s="6"/>
      <c r="I166" s="6"/>
    </row>
    <row r="167" spans="1:9" ht="16.5" customHeight="1">
      <c r="A167" s="6"/>
      <c r="B167" s="6"/>
      <c r="C167" s="6"/>
      <c r="D167" s="6"/>
      <c r="E167" s="6"/>
      <c r="F167" s="6"/>
      <c r="G167" s="6"/>
      <c r="H167" s="6"/>
      <c r="I167" s="6"/>
    </row>
    <row r="168" spans="1:9" ht="16.5" customHeight="1">
      <c r="A168" s="6"/>
      <c r="B168" s="6"/>
      <c r="C168" s="6"/>
      <c r="D168" s="6"/>
      <c r="E168" s="6"/>
      <c r="F168" s="6"/>
      <c r="G168" s="6"/>
      <c r="H168" s="6"/>
      <c r="I168" s="6"/>
    </row>
    <row r="169" spans="1:9" ht="16.5" customHeight="1">
      <c r="A169" s="6"/>
      <c r="B169" s="6"/>
      <c r="C169" s="6"/>
      <c r="D169" s="6"/>
      <c r="E169" s="6"/>
      <c r="F169" s="6"/>
      <c r="G169" s="6"/>
      <c r="H169" s="6"/>
      <c r="I169" s="6"/>
    </row>
    <row r="170" spans="1:9" ht="16.5" customHeight="1">
      <c r="A170" s="6"/>
      <c r="B170" s="6"/>
      <c r="C170" s="6"/>
      <c r="D170" s="6"/>
      <c r="E170" s="6"/>
      <c r="F170" s="6"/>
      <c r="G170" s="6"/>
      <c r="H170" s="6"/>
      <c r="I170" s="6"/>
    </row>
    <row r="171" spans="1:9" ht="16.5" customHeight="1">
      <c r="A171" s="6"/>
      <c r="B171" s="6"/>
      <c r="C171" s="6"/>
      <c r="D171" s="6"/>
      <c r="E171" s="6"/>
      <c r="F171" s="6"/>
      <c r="G171" s="6"/>
      <c r="H171" s="6"/>
      <c r="I171" s="6"/>
    </row>
    <row r="172" spans="1:9" ht="16.5" customHeight="1">
      <c r="A172" s="6"/>
      <c r="B172" s="6"/>
      <c r="C172" s="6"/>
      <c r="D172" s="6"/>
      <c r="E172" s="6"/>
      <c r="F172" s="6"/>
      <c r="G172" s="6"/>
      <c r="H172" s="6"/>
      <c r="I172" s="6"/>
    </row>
    <row r="173" spans="1:9" ht="16.5" customHeight="1">
      <c r="A173" s="6"/>
      <c r="B173" s="6"/>
      <c r="C173" s="6"/>
      <c r="D173" s="6"/>
      <c r="E173" s="6"/>
      <c r="F173" s="6"/>
      <c r="G173" s="6"/>
      <c r="H173" s="6"/>
      <c r="I173" s="6"/>
    </row>
    <row r="174" spans="1:9" ht="16.5" customHeight="1">
      <c r="A174" s="6"/>
      <c r="B174" s="6"/>
      <c r="C174" s="6"/>
      <c r="D174" s="6"/>
      <c r="E174" s="6"/>
      <c r="F174" s="6"/>
      <c r="G174" s="6"/>
      <c r="H174" s="6"/>
      <c r="I174" s="6"/>
    </row>
    <row r="175" spans="1:9" ht="16.5" customHeight="1">
      <c r="A175" s="6"/>
      <c r="B175" s="6"/>
      <c r="C175" s="6"/>
      <c r="D175" s="6"/>
      <c r="E175" s="6"/>
      <c r="F175" s="6"/>
      <c r="G175" s="6"/>
      <c r="H175" s="6"/>
      <c r="I175" s="6"/>
    </row>
    <row r="176" spans="1:9" ht="16.5" customHeight="1">
      <c r="A176" s="6"/>
      <c r="B176" s="6"/>
      <c r="C176" s="6"/>
      <c r="D176" s="6"/>
      <c r="E176" s="6"/>
      <c r="F176" s="6"/>
      <c r="G176" s="6"/>
      <c r="H176" s="6"/>
      <c r="I176" s="6"/>
    </row>
    <row r="177" spans="1:9" ht="16.5" customHeight="1">
      <c r="A177" s="6"/>
      <c r="B177" s="6"/>
      <c r="C177" s="6"/>
      <c r="D177" s="6"/>
      <c r="E177" s="6"/>
      <c r="F177" s="6"/>
      <c r="G177" s="6"/>
      <c r="H177" s="6"/>
      <c r="I177" s="6"/>
    </row>
    <row r="178" spans="1:9" ht="16.5" customHeight="1">
      <c r="A178" s="6"/>
      <c r="B178" s="6"/>
      <c r="C178" s="6"/>
      <c r="D178" s="6"/>
      <c r="E178" s="6"/>
      <c r="F178" s="6"/>
      <c r="G178" s="6"/>
      <c r="H178" s="6"/>
      <c r="I178" s="6"/>
    </row>
    <row r="179" spans="1:9" ht="16.5" customHeight="1">
      <c r="A179" s="6"/>
      <c r="B179" s="6"/>
      <c r="C179" s="6"/>
      <c r="D179" s="6"/>
      <c r="E179" s="6"/>
      <c r="F179" s="6"/>
      <c r="G179" s="6"/>
      <c r="H179" s="6"/>
      <c r="I179" s="6"/>
    </row>
    <row r="180" spans="1:9" ht="16.5" customHeight="1">
      <c r="A180" s="6"/>
      <c r="B180" s="6"/>
      <c r="C180" s="6"/>
      <c r="D180" s="6"/>
      <c r="E180" s="6"/>
      <c r="F180" s="6"/>
      <c r="G180" s="6"/>
      <c r="H180" s="6"/>
      <c r="I180" s="6"/>
    </row>
    <row r="181" spans="1:9" ht="16.5" customHeight="1">
      <c r="A181" s="6"/>
      <c r="B181" s="6"/>
      <c r="C181" s="6"/>
      <c r="D181" s="6"/>
      <c r="E181" s="6"/>
      <c r="F181" s="6"/>
      <c r="G181" s="6"/>
      <c r="H181" s="6"/>
      <c r="I181" s="6"/>
    </row>
    <row r="182" spans="1:9" ht="16.5" customHeight="1">
      <c r="A182" s="6"/>
      <c r="B182" s="6"/>
      <c r="C182" s="6"/>
      <c r="D182" s="6"/>
      <c r="E182" s="6"/>
      <c r="F182" s="6"/>
      <c r="G182" s="6"/>
      <c r="H182" s="6"/>
      <c r="I182" s="6"/>
    </row>
    <row r="183" spans="1:9" ht="16.5" customHeight="1">
      <c r="A183" s="6"/>
      <c r="B183" s="6"/>
      <c r="C183" s="6"/>
      <c r="D183" s="6"/>
      <c r="E183" s="6"/>
      <c r="F183" s="6"/>
      <c r="G183" s="6"/>
      <c r="H183" s="6"/>
      <c r="I183" s="6"/>
    </row>
    <row r="184" spans="1:9" ht="16.5" customHeight="1">
      <c r="A184" s="6"/>
      <c r="B184" s="6"/>
      <c r="C184" s="6"/>
      <c r="D184" s="6"/>
      <c r="E184" s="6"/>
      <c r="F184" s="6"/>
      <c r="G184" s="6"/>
      <c r="H184" s="6"/>
      <c r="I184" s="6"/>
    </row>
    <row r="185" spans="1:9" ht="16.5" customHeight="1">
      <c r="A185" s="6"/>
      <c r="B185" s="6"/>
      <c r="C185" s="6"/>
      <c r="D185" s="6"/>
      <c r="E185" s="6"/>
      <c r="F185" s="6"/>
      <c r="G185" s="6"/>
      <c r="H185" s="6"/>
      <c r="I185" s="6"/>
    </row>
    <row r="186" spans="1:9" ht="16.5" customHeight="1">
      <c r="A186" s="6"/>
      <c r="B186" s="6"/>
      <c r="C186" s="6"/>
      <c r="D186" s="6"/>
      <c r="E186" s="6"/>
      <c r="F186" s="6"/>
      <c r="G186" s="6"/>
      <c r="H186" s="6"/>
      <c r="I186" s="6"/>
    </row>
    <row r="187" spans="1:9" ht="16.5" customHeight="1">
      <c r="A187" s="6"/>
      <c r="B187" s="6"/>
      <c r="C187" s="6"/>
      <c r="D187" s="6"/>
      <c r="E187" s="6"/>
      <c r="F187" s="6"/>
      <c r="G187" s="6"/>
      <c r="H187" s="6"/>
      <c r="I187" s="6"/>
    </row>
    <row r="188" spans="1:9" ht="16.5" customHeight="1">
      <c r="A188" s="6"/>
      <c r="B188" s="6"/>
      <c r="C188" s="6"/>
      <c r="D188" s="6"/>
      <c r="E188" s="6"/>
      <c r="F188" s="6"/>
      <c r="G188" s="6"/>
      <c r="H188" s="6"/>
      <c r="I188" s="6"/>
    </row>
    <row r="189" spans="1:9" ht="16.5" customHeight="1">
      <c r="A189" s="6"/>
      <c r="B189" s="6"/>
      <c r="C189" s="6"/>
      <c r="D189" s="6"/>
      <c r="E189" s="6"/>
      <c r="F189" s="6"/>
      <c r="G189" s="6"/>
      <c r="H189" s="6"/>
      <c r="I189" s="6"/>
    </row>
    <row r="190" spans="1:9" ht="16.5" customHeight="1">
      <c r="A190" s="6"/>
      <c r="B190" s="6"/>
      <c r="C190" s="6"/>
      <c r="D190" s="6"/>
      <c r="E190" s="6"/>
      <c r="F190" s="6"/>
      <c r="G190" s="6"/>
      <c r="H190" s="6"/>
      <c r="I190" s="6"/>
    </row>
    <row r="191" spans="1:9" ht="16.5" customHeight="1">
      <c r="A191" s="6"/>
      <c r="B191" s="6"/>
      <c r="C191" s="6"/>
      <c r="D191" s="6"/>
      <c r="E191" s="6"/>
      <c r="F191" s="6"/>
      <c r="G191" s="6"/>
      <c r="H191" s="6"/>
      <c r="I191" s="6"/>
    </row>
    <row r="192" spans="1:9" ht="16.5" customHeight="1">
      <c r="A192" s="6"/>
      <c r="B192" s="6"/>
      <c r="C192" s="6"/>
      <c r="D192" s="6"/>
      <c r="E192" s="6"/>
      <c r="F192" s="6"/>
      <c r="G192" s="6"/>
      <c r="H192" s="6"/>
      <c r="I192" s="6"/>
    </row>
    <row r="193" spans="1:9" ht="16.5" customHeight="1">
      <c r="A193" s="6"/>
      <c r="B193" s="6"/>
      <c r="C193" s="6"/>
      <c r="D193" s="6"/>
      <c r="E193" s="6"/>
      <c r="F193" s="6"/>
      <c r="G193" s="6"/>
      <c r="H193" s="6"/>
      <c r="I193" s="6"/>
    </row>
    <row r="194" spans="1:9" ht="16.5" customHeight="1">
      <c r="A194" s="6"/>
      <c r="B194" s="6"/>
      <c r="C194" s="6"/>
      <c r="D194" s="6"/>
      <c r="E194" s="6"/>
      <c r="F194" s="6"/>
      <c r="G194" s="6"/>
      <c r="H194" s="6"/>
      <c r="I194" s="6"/>
    </row>
    <row r="195" spans="1:9" ht="16.5" customHeight="1">
      <c r="A195" s="6"/>
      <c r="B195" s="6"/>
      <c r="C195" s="6"/>
      <c r="D195" s="6"/>
      <c r="E195" s="6"/>
      <c r="F195" s="6"/>
      <c r="G195" s="6"/>
      <c r="H195" s="6"/>
      <c r="I195" s="6"/>
    </row>
    <row r="196" spans="1:9" ht="16.5" customHeight="1">
      <c r="A196" s="6"/>
      <c r="B196" s="6"/>
      <c r="C196" s="6"/>
      <c r="D196" s="6"/>
      <c r="E196" s="6"/>
      <c r="F196" s="6"/>
      <c r="G196" s="6"/>
      <c r="H196" s="6"/>
      <c r="I196" s="6"/>
    </row>
    <row r="197" spans="1:9" ht="16.5" customHeight="1">
      <c r="A197" s="6"/>
      <c r="B197" s="6"/>
      <c r="C197" s="6"/>
      <c r="D197" s="6"/>
      <c r="E197" s="6"/>
      <c r="F197" s="6"/>
      <c r="G197" s="6"/>
      <c r="H197" s="6"/>
      <c r="I197" s="6"/>
    </row>
    <row r="198" spans="1:9" ht="16.5" customHeight="1">
      <c r="A198" s="6"/>
      <c r="B198" s="6"/>
      <c r="C198" s="6"/>
      <c r="D198" s="6"/>
      <c r="E198" s="6"/>
      <c r="F198" s="6"/>
      <c r="G198" s="6"/>
      <c r="H198" s="6"/>
    </row>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sheetData>
  <mergeCells count="7">
    <mergeCell ref="A1:I1"/>
    <mergeCell ref="A3:I3"/>
    <mergeCell ref="A73:K73"/>
    <mergeCell ref="A9:I9"/>
    <mergeCell ref="A69:J72"/>
    <mergeCell ref="A36:I40"/>
    <mergeCell ref="A47:I4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4"/>
  <sheetViews>
    <sheetView topLeftCell="A8" zoomScaleNormal="100" workbookViewId="0">
      <selection activeCell="D15" sqref="D15:H21"/>
    </sheetView>
  </sheetViews>
  <sheetFormatPr defaultRowHeight="12.75"/>
  <cols>
    <col min="1" max="1" width="4.28515625" customWidth="1"/>
    <col min="2" max="2" width="32.7109375" customWidth="1"/>
    <col min="3" max="3" width="8.28515625" customWidth="1"/>
    <col min="4" max="4" width="14" bestFit="1" customWidth="1"/>
    <col min="5" max="5" width="15.140625" customWidth="1"/>
    <col min="6" max="6" width="6.5703125" customWidth="1"/>
    <col min="7" max="7" width="14.140625" customWidth="1"/>
    <col min="8" max="8" width="9.140625" customWidth="1"/>
  </cols>
  <sheetData>
    <row r="1" spans="1:8" ht="50.45" customHeight="1">
      <c r="A1" s="186" t="s">
        <v>14</v>
      </c>
      <c r="B1" s="186"/>
      <c r="C1" s="186"/>
      <c r="D1" s="186"/>
      <c r="E1" s="186"/>
      <c r="F1" s="186"/>
      <c r="G1" s="186"/>
      <c r="H1" s="186"/>
    </row>
    <row r="2" spans="1:8" ht="37.9" customHeight="1">
      <c r="A2" s="187" t="s">
        <v>15</v>
      </c>
      <c r="B2" s="187"/>
      <c r="C2" s="187"/>
      <c r="D2" s="187"/>
      <c r="E2" s="187"/>
      <c r="F2" s="187"/>
      <c r="G2" s="187"/>
      <c r="H2" s="187"/>
    </row>
    <row r="3" spans="1:8" ht="28.5" customHeight="1">
      <c r="A3" s="187" t="s">
        <v>217</v>
      </c>
      <c r="B3" s="187"/>
      <c r="C3" s="187"/>
      <c r="D3" s="187"/>
      <c r="E3" s="187"/>
      <c r="F3" s="187"/>
      <c r="G3" s="187"/>
      <c r="H3" s="187"/>
    </row>
    <row r="4" spans="1:8" ht="16.5" customHeight="1">
      <c r="A4" s="100"/>
      <c r="B4" s="195" t="s">
        <v>16</v>
      </c>
      <c r="C4" s="188" t="s">
        <v>17</v>
      </c>
      <c r="D4" s="190" t="s">
        <v>218</v>
      </c>
      <c r="E4" s="191"/>
      <c r="F4" s="192"/>
      <c r="G4" s="193" t="s">
        <v>219</v>
      </c>
      <c r="H4" s="188" t="s">
        <v>20</v>
      </c>
    </row>
    <row r="5" spans="1:8" ht="27" customHeight="1">
      <c r="A5" s="101" t="s">
        <v>0</v>
      </c>
      <c r="B5" s="196"/>
      <c r="C5" s="189"/>
      <c r="D5" s="103" t="s">
        <v>18</v>
      </c>
      <c r="E5" s="103" t="s">
        <v>19</v>
      </c>
      <c r="F5" s="104" t="s">
        <v>1</v>
      </c>
      <c r="G5" s="194"/>
      <c r="H5" s="189"/>
    </row>
    <row r="6" spans="1:8" ht="38.25" customHeight="1">
      <c r="A6" s="105">
        <v>1</v>
      </c>
      <c r="B6" s="182" t="s">
        <v>21</v>
      </c>
      <c r="C6" s="105" t="s">
        <v>22</v>
      </c>
      <c r="D6" s="172">
        <v>495531235.23360002</v>
      </c>
      <c r="E6" s="172">
        <v>487647698</v>
      </c>
      <c r="F6" s="248">
        <f>E6/D6*100</f>
        <v>98.409073601609876</v>
      </c>
      <c r="G6" s="172">
        <v>298932210</v>
      </c>
      <c r="H6" s="171">
        <f>E6/G6*100</f>
        <v>163.12986078014143</v>
      </c>
    </row>
    <row r="7" spans="1:8" ht="12.75" hidden="1" customHeight="1">
      <c r="A7" s="101"/>
      <c r="B7" s="183"/>
      <c r="C7" s="102" t="s">
        <v>23</v>
      </c>
      <c r="D7" s="108"/>
      <c r="E7" s="108"/>
      <c r="F7" s="107"/>
      <c r="G7" s="108"/>
      <c r="H7" s="107"/>
    </row>
    <row r="8" spans="1:8" ht="21.75" customHeight="1">
      <c r="A8" s="106">
        <v>2</v>
      </c>
      <c r="B8" s="184" t="s">
        <v>24</v>
      </c>
      <c r="C8" s="100"/>
      <c r="D8" s="172"/>
      <c r="E8" s="172"/>
      <c r="F8" s="173"/>
      <c r="G8" s="172"/>
      <c r="H8" s="171"/>
    </row>
    <row r="9" spans="1:8" ht="15" customHeight="1">
      <c r="A9" s="101"/>
      <c r="B9" s="185"/>
      <c r="C9" s="101" t="s">
        <v>2</v>
      </c>
      <c r="D9" s="172">
        <v>441415635.23360002</v>
      </c>
      <c r="E9" s="172">
        <v>385752269</v>
      </c>
      <c r="F9" s="248">
        <f>E9/D9*100</f>
        <v>87.389806388678863</v>
      </c>
      <c r="G9" s="172">
        <v>294701358</v>
      </c>
      <c r="H9" s="171">
        <f>E9/G9*100</f>
        <v>130.89599302083977</v>
      </c>
    </row>
    <row r="10" spans="1:8" ht="21.75" customHeight="1">
      <c r="A10" s="106">
        <v>3</v>
      </c>
      <c r="B10" s="139" t="s">
        <v>25</v>
      </c>
      <c r="C10" s="103" t="s">
        <v>27</v>
      </c>
      <c r="D10" s="109"/>
      <c r="E10" s="110">
        <v>2477</v>
      </c>
      <c r="F10" s="109"/>
      <c r="G10" s="110">
        <v>2300</v>
      </c>
      <c r="H10" s="171">
        <f>E10/G10*100</f>
        <v>107.69565217391303</v>
      </c>
    </row>
    <row r="11" spans="1:8" ht="15">
      <c r="A11" s="101"/>
      <c r="B11" s="140" t="s">
        <v>26</v>
      </c>
      <c r="C11" s="101" t="s">
        <v>2</v>
      </c>
      <c r="D11" s="109"/>
      <c r="E11" s="110">
        <v>2324</v>
      </c>
      <c r="F11" s="109"/>
      <c r="G11" s="110">
        <v>2145</v>
      </c>
      <c r="H11" s="171">
        <f>E11/G11*100</f>
        <v>108.34498834498834</v>
      </c>
    </row>
    <row r="12" spans="1:8" ht="25.15" customHeight="1">
      <c r="A12" s="103">
        <v>4</v>
      </c>
      <c r="B12" s="111" t="s">
        <v>28</v>
      </c>
      <c r="C12" s="141" t="s">
        <v>29</v>
      </c>
      <c r="D12" s="109"/>
      <c r="E12" s="249">
        <f>E9/E11</f>
        <v>165986.34638554216</v>
      </c>
      <c r="F12" s="109"/>
      <c r="G12" s="249">
        <f>G9/G11</f>
        <v>137389.91048951048</v>
      </c>
      <c r="H12" s="112">
        <f>E12/G12*100</f>
        <v>120.81407273222946</v>
      </c>
    </row>
    <row r="13" spans="1:8" ht="29.25" customHeight="1">
      <c r="A13" s="106">
        <v>5</v>
      </c>
      <c r="B13" s="139" t="s">
        <v>33</v>
      </c>
      <c r="C13" s="198" t="s">
        <v>29</v>
      </c>
      <c r="D13" s="113"/>
      <c r="E13" s="113"/>
      <c r="F13" s="114"/>
      <c r="G13" s="113"/>
      <c r="H13" s="113"/>
    </row>
    <row r="14" spans="1:8" ht="19.149999999999999" customHeight="1">
      <c r="A14" s="107"/>
      <c r="B14" s="142" t="s">
        <v>30</v>
      </c>
      <c r="C14" s="199"/>
      <c r="D14" s="172">
        <v>81300.61</v>
      </c>
      <c r="E14" s="172">
        <v>50035</v>
      </c>
      <c r="F14" s="248">
        <f>E14/D14*100</f>
        <v>61.54320367337958</v>
      </c>
      <c r="G14" s="172">
        <v>67000</v>
      </c>
      <c r="H14" s="171">
        <f t="shared" ref="H14:H21" si="0">E14/G14*100</f>
        <v>74.679104477611929</v>
      </c>
    </row>
    <row r="15" spans="1:8" ht="20.25" customHeight="1">
      <c r="A15" s="115"/>
      <c r="B15" s="143" t="s">
        <v>31</v>
      </c>
      <c r="C15" s="116" t="s">
        <v>2</v>
      </c>
      <c r="D15" s="172">
        <v>87696.6</v>
      </c>
      <c r="E15" s="172">
        <v>47222</v>
      </c>
      <c r="F15" s="248">
        <f>E15/D15*100</f>
        <v>53.847013453201143</v>
      </c>
      <c r="G15" s="172">
        <v>74598</v>
      </c>
      <c r="H15" s="171">
        <f t="shared" si="0"/>
        <v>63.301965200139406</v>
      </c>
    </row>
    <row r="16" spans="1:8" ht="24.75" customHeight="1">
      <c r="A16" s="117"/>
      <c r="B16" s="142" t="s">
        <v>32</v>
      </c>
      <c r="C16" s="155" t="s">
        <v>39</v>
      </c>
      <c r="D16" s="172">
        <v>12299</v>
      </c>
      <c r="E16" s="172">
        <v>12229</v>
      </c>
      <c r="F16" s="248">
        <f>E16/D16*100</f>
        <v>99.430848036425729</v>
      </c>
      <c r="G16" s="172">
        <v>6756</v>
      </c>
      <c r="H16" s="171">
        <f t="shared" si="0"/>
        <v>181.00947306098283</v>
      </c>
    </row>
    <row r="17" spans="1:8" ht="26.25" customHeight="1">
      <c r="A17" s="118">
        <v>6</v>
      </c>
      <c r="B17" s="119" t="s">
        <v>34</v>
      </c>
      <c r="C17" s="145" t="s">
        <v>29</v>
      </c>
      <c r="D17" s="250">
        <v>24000000</v>
      </c>
      <c r="E17" s="250">
        <v>43978911</v>
      </c>
      <c r="F17" s="251">
        <f>E17/D17*100</f>
        <v>183.2454625</v>
      </c>
      <c r="G17" s="250">
        <v>43091292</v>
      </c>
      <c r="H17" s="171">
        <f t="shared" si="0"/>
        <v>102.05985701240985</v>
      </c>
    </row>
    <row r="18" spans="1:8" ht="26.25" customHeight="1">
      <c r="A18" s="102">
        <v>7</v>
      </c>
      <c r="B18" s="142" t="s">
        <v>35</v>
      </c>
      <c r="C18" s="141" t="s">
        <v>29</v>
      </c>
      <c r="D18" s="252">
        <v>81189657</v>
      </c>
      <c r="E18" s="252">
        <v>54712930.399999999</v>
      </c>
      <c r="F18" s="248">
        <f>E18/D18*100</f>
        <v>67.389039961087647</v>
      </c>
      <c r="G18" s="252">
        <v>47071176</v>
      </c>
      <c r="H18" s="251">
        <f t="shared" si="0"/>
        <v>116.23446671483202</v>
      </c>
    </row>
    <row r="19" spans="1:8" ht="26.25" customHeight="1">
      <c r="A19" s="103">
        <v>8</v>
      </c>
      <c r="B19" s="144" t="s">
        <v>36</v>
      </c>
      <c r="C19" s="103" t="s">
        <v>3</v>
      </c>
      <c r="D19" s="120"/>
      <c r="E19" s="121">
        <v>23.8</v>
      </c>
      <c r="F19" s="122"/>
      <c r="G19" s="121">
        <v>13.4</v>
      </c>
      <c r="H19" s="171">
        <f t="shared" si="0"/>
        <v>177.61194029850748</v>
      </c>
    </row>
    <row r="20" spans="1:8" ht="24.75" customHeight="1">
      <c r="A20" s="102">
        <v>9</v>
      </c>
      <c r="B20" s="142" t="s">
        <v>37</v>
      </c>
      <c r="C20" s="141" t="s">
        <v>29</v>
      </c>
      <c r="D20" s="123"/>
      <c r="E20" s="124">
        <v>86942969</v>
      </c>
      <c r="F20" s="125"/>
      <c r="G20" s="126">
        <v>69641600</v>
      </c>
      <c r="H20" s="112">
        <f t="shared" si="0"/>
        <v>124.84343984055508</v>
      </c>
    </row>
    <row r="21" spans="1:8" ht="28.15" customHeight="1">
      <c r="A21" s="103">
        <v>10</v>
      </c>
      <c r="B21" s="119" t="s">
        <v>38</v>
      </c>
      <c r="C21" s="141" t="s">
        <v>29</v>
      </c>
      <c r="D21" s="253"/>
      <c r="E21" s="127">
        <f>E20/E10/12</f>
        <v>2925.0090499259859</v>
      </c>
      <c r="F21" s="127"/>
      <c r="G21" s="127">
        <f>G20/G10/12</f>
        <v>2523.2463768115945</v>
      </c>
      <c r="H21" s="171">
        <f t="shared" si="0"/>
        <v>115.92245120439107</v>
      </c>
    </row>
    <row r="22" spans="1:8" ht="21.75" customHeight="1">
      <c r="A22" s="128"/>
      <c r="B22" s="128"/>
      <c r="C22" s="128"/>
      <c r="D22" s="128"/>
      <c r="E22" s="128"/>
      <c r="F22" s="128"/>
      <c r="G22" s="128"/>
      <c r="H22" s="128"/>
    </row>
    <row r="23" spans="1:8" ht="27.75" customHeight="1">
      <c r="A23" s="197" t="s">
        <v>40</v>
      </c>
      <c r="B23" s="197"/>
      <c r="C23" s="197"/>
      <c r="D23" s="197"/>
      <c r="E23" s="146"/>
      <c r="F23" s="146"/>
      <c r="G23" s="146" t="s">
        <v>43</v>
      </c>
    </row>
    <row r="24" spans="1:8" ht="25.5" customHeight="1">
      <c r="A24" s="197" t="s">
        <v>41</v>
      </c>
      <c r="B24" s="197"/>
      <c r="C24" s="197"/>
      <c r="D24" s="197"/>
      <c r="E24" s="146"/>
      <c r="F24" s="146"/>
      <c r="G24" s="146" t="s">
        <v>42</v>
      </c>
    </row>
  </sheetData>
  <mergeCells count="13">
    <mergeCell ref="A23:D23"/>
    <mergeCell ref="A24:D24"/>
    <mergeCell ref="C13:C14"/>
    <mergeCell ref="B6:B7"/>
    <mergeCell ref="B8:B9"/>
    <mergeCell ref="A1:H1"/>
    <mergeCell ref="A2:H2"/>
    <mergeCell ref="A3:H3"/>
    <mergeCell ref="C4:C5"/>
    <mergeCell ref="D4:F4"/>
    <mergeCell ref="G4:G5"/>
    <mergeCell ref="H4:H5"/>
    <mergeCell ref="B4:B5"/>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2:S31"/>
  <sheetViews>
    <sheetView tabSelected="1" zoomScaleNormal="100" workbookViewId="0">
      <selection activeCell="G31" sqref="G31"/>
    </sheetView>
  </sheetViews>
  <sheetFormatPr defaultRowHeight="12.75"/>
  <cols>
    <col min="6" max="6" width="6.7109375" customWidth="1"/>
    <col min="8" max="8" width="18.5703125" bestFit="1" customWidth="1"/>
    <col min="9" max="9" width="10.42578125" customWidth="1"/>
  </cols>
  <sheetData>
    <row r="2" spans="1:9" s="2" customFormat="1" ht="39" customHeight="1">
      <c r="A2" s="201" t="s">
        <v>220</v>
      </c>
      <c r="B2" s="202"/>
      <c r="C2" s="202"/>
      <c r="D2" s="202"/>
      <c r="E2" s="202"/>
      <c r="F2" s="202"/>
      <c r="G2" s="202"/>
      <c r="H2" s="202"/>
      <c r="I2" s="202"/>
    </row>
    <row r="3" spans="1:9" ht="21.75" customHeight="1">
      <c r="A3" s="203"/>
      <c r="B3" s="203"/>
      <c r="C3" s="203"/>
      <c r="D3" s="203"/>
      <c r="E3" s="203"/>
      <c r="F3" s="203"/>
      <c r="G3" s="203"/>
      <c r="H3" s="203"/>
      <c r="I3" s="203"/>
    </row>
    <row r="4" spans="1:9" ht="25.5" customHeight="1">
      <c r="A4" s="204" t="s">
        <v>44</v>
      </c>
      <c r="B4" s="205"/>
      <c r="C4" s="205"/>
      <c r="D4" s="205"/>
      <c r="E4" s="205"/>
      <c r="F4" s="205"/>
      <c r="G4" s="205"/>
      <c r="H4" s="205"/>
      <c r="I4" s="205"/>
    </row>
    <row r="5" spans="1:9" ht="19.5" customHeight="1">
      <c r="B5" s="134"/>
      <c r="C5" s="134"/>
      <c r="D5" s="134"/>
      <c r="E5" s="88"/>
      <c r="F5" s="88"/>
      <c r="G5" s="88"/>
      <c r="H5" s="88"/>
      <c r="I5" s="88"/>
    </row>
    <row r="6" spans="1:9" ht="21" customHeight="1">
      <c r="A6" s="134" t="s">
        <v>45</v>
      </c>
      <c r="B6" s="88"/>
      <c r="C6" s="88"/>
      <c r="D6" s="88"/>
      <c r="E6" s="88"/>
      <c r="F6" s="88"/>
      <c r="G6" s="89" t="s">
        <v>4</v>
      </c>
      <c r="H6" s="90" t="s">
        <v>221</v>
      </c>
      <c r="I6" s="88"/>
    </row>
    <row r="7" spans="1:9" ht="21" customHeight="1">
      <c r="A7" s="134" t="s">
        <v>46</v>
      </c>
      <c r="B7" s="88"/>
      <c r="C7" s="88"/>
      <c r="D7" s="88"/>
      <c r="E7" s="88"/>
      <c r="F7" s="88"/>
      <c r="G7" s="89" t="s">
        <v>4</v>
      </c>
      <c r="H7" s="91">
        <v>1.631</v>
      </c>
      <c r="I7" s="88"/>
    </row>
    <row r="8" spans="1:9" ht="21" customHeight="1">
      <c r="A8" s="134" t="s">
        <v>47</v>
      </c>
      <c r="B8" s="88"/>
      <c r="C8" s="88"/>
      <c r="D8" s="88"/>
      <c r="E8" s="88"/>
      <c r="F8" s="88"/>
      <c r="G8" s="89" t="s">
        <v>4</v>
      </c>
      <c r="H8" s="90" t="s">
        <v>222</v>
      </c>
      <c r="I8" s="88"/>
    </row>
    <row r="9" spans="1:9" ht="21" customHeight="1">
      <c r="A9" s="134" t="s">
        <v>46</v>
      </c>
      <c r="B9" s="88"/>
      <c r="C9" s="88"/>
      <c r="D9" s="88"/>
      <c r="E9" s="88"/>
      <c r="F9" s="88"/>
      <c r="G9" s="89" t="s">
        <v>4</v>
      </c>
      <c r="H9" s="91">
        <v>1.3089999999999999</v>
      </c>
      <c r="I9" s="88"/>
    </row>
    <row r="10" spans="1:9" ht="18" customHeight="1">
      <c r="A10" s="135" t="s">
        <v>48</v>
      </c>
      <c r="B10" s="90"/>
      <c r="C10" s="90"/>
      <c r="D10" s="90"/>
      <c r="E10" s="90"/>
      <c r="F10" s="90"/>
      <c r="G10" s="90"/>
      <c r="H10" s="90"/>
      <c r="I10" s="88"/>
    </row>
    <row r="11" spans="1:9" s="2" customFormat="1" ht="21" customHeight="1">
      <c r="A11" s="164" t="s">
        <v>49</v>
      </c>
      <c r="B11" s="96"/>
      <c r="C11" s="96"/>
      <c r="D11" s="96"/>
      <c r="E11" s="96"/>
      <c r="F11" s="96"/>
      <c r="G11" s="94" t="s">
        <v>4</v>
      </c>
      <c r="H11" s="97" t="s">
        <v>223</v>
      </c>
      <c r="I11" s="96"/>
    </row>
    <row r="12" spans="1:9" ht="21" customHeight="1">
      <c r="A12" s="134" t="s">
        <v>46</v>
      </c>
      <c r="B12" s="88"/>
      <c r="C12" s="88"/>
      <c r="D12" s="88"/>
      <c r="E12" s="88"/>
      <c r="F12" s="88"/>
      <c r="G12" s="89" t="s">
        <v>4</v>
      </c>
      <c r="H12" s="92">
        <v>0.747</v>
      </c>
      <c r="I12" s="88"/>
    </row>
    <row r="13" spans="1:9" ht="21" customHeight="1">
      <c r="A13" s="134" t="s">
        <v>50</v>
      </c>
      <c r="B13" s="88"/>
      <c r="C13" s="88"/>
      <c r="D13" s="88"/>
      <c r="E13" s="88"/>
      <c r="F13" s="88"/>
      <c r="G13" s="89" t="s">
        <v>4</v>
      </c>
      <c r="H13" s="90" t="s">
        <v>224</v>
      </c>
      <c r="I13" s="88"/>
    </row>
    <row r="14" spans="1:9" ht="21" customHeight="1">
      <c r="A14" s="134" t="s">
        <v>46</v>
      </c>
      <c r="B14" s="88"/>
      <c r="C14" s="88"/>
      <c r="D14" s="88"/>
      <c r="E14" s="88"/>
      <c r="F14" s="88"/>
      <c r="G14" s="89" t="s">
        <v>4</v>
      </c>
      <c r="H14" s="92">
        <v>0.63300000000000001</v>
      </c>
      <c r="I14" s="88"/>
    </row>
    <row r="15" spans="1:9" ht="21" customHeight="1">
      <c r="A15" s="134" t="s">
        <v>51</v>
      </c>
      <c r="B15" s="88"/>
      <c r="C15" s="88"/>
      <c r="D15" s="88"/>
      <c r="E15" s="88"/>
      <c r="F15" s="88"/>
      <c r="G15" s="89" t="s">
        <v>4</v>
      </c>
      <c r="H15" s="93" t="s">
        <v>225</v>
      </c>
      <c r="I15" s="88"/>
    </row>
    <row r="16" spans="1:9" ht="21" customHeight="1">
      <c r="A16" s="134" t="s">
        <v>46</v>
      </c>
      <c r="B16" s="88"/>
      <c r="C16" s="88"/>
      <c r="D16" s="88"/>
      <c r="E16" s="88"/>
      <c r="F16" s="88"/>
      <c r="G16" s="89" t="s">
        <v>4</v>
      </c>
      <c r="H16" s="91">
        <v>1.81</v>
      </c>
      <c r="I16" s="88"/>
    </row>
    <row r="17" spans="1:19" ht="38.25" customHeight="1">
      <c r="A17" s="208" t="s">
        <v>226</v>
      </c>
      <c r="B17" s="208"/>
      <c r="C17" s="208"/>
      <c r="D17" s="208"/>
      <c r="E17" s="208"/>
      <c r="F17" s="208"/>
      <c r="G17" s="208"/>
      <c r="H17" s="208"/>
      <c r="I17" s="208"/>
      <c r="K17" s="147"/>
      <c r="L17" s="147"/>
      <c r="M17" s="147"/>
      <c r="N17" s="147"/>
      <c r="O17" s="147"/>
      <c r="P17" s="147"/>
      <c r="Q17" s="147"/>
      <c r="R17" s="147"/>
      <c r="S17" s="147"/>
    </row>
    <row r="18" spans="1:19" ht="42" customHeight="1">
      <c r="A18" s="209" t="s">
        <v>58</v>
      </c>
      <c r="B18" s="210"/>
      <c r="C18" s="210"/>
      <c r="D18" s="210"/>
      <c r="E18" s="210"/>
      <c r="F18" s="210"/>
      <c r="G18" s="210"/>
      <c r="H18" s="210"/>
      <c r="I18" s="210"/>
      <c r="J18" s="210"/>
    </row>
    <row r="19" spans="1:19" ht="27.75" customHeight="1">
      <c r="A19" s="99" t="s">
        <v>52</v>
      </c>
      <c r="B19" s="96"/>
      <c r="C19" s="96"/>
      <c r="D19" s="96"/>
      <c r="E19" s="96"/>
      <c r="F19" s="96"/>
      <c r="G19" s="94" t="s">
        <v>4</v>
      </c>
      <c r="H19" s="95" t="s">
        <v>227</v>
      </c>
      <c r="I19" s="96"/>
      <c r="J19" s="2"/>
      <c r="K19" s="2"/>
    </row>
    <row r="20" spans="1:19" ht="27.75" customHeight="1">
      <c r="A20" s="99" t="s">
        <v>53</v>
      </c>
      <c r="B20" s="96"/>
      <c r="C20" s="96"/>
      <c r="D20" s="96"/>
      <c r="E20" s="96"/>
      <c r="F20" s="96"/>
      <c r="G20" s="94" t="s">
        <v>4</v>
      </c>
      <c r="H20" s="97" t="s">
        <v>228</v>
      </c>
      <c r="I20" s="96"/>
      <c r="J20" s="2"/>
      <c r="K20" s="2"/>
    </row>
    <row r="21" spans="1:19" ht="25.5" customHeight="1">
      <c r="A21" s="99" t="s">
        <v>54</v>
      </c>
      <c r="B21" s="96"/>
      <c r="C21" s="96"/>
      <c r="D21" s="96"/>
      <c r="E21" s="96"/>
      <c r="F21" s="96"/>
      <c r="G21" s="94" t="s">
        <v>4</v>
      </c>
      <c r="H21" s="92">
        <v>0.23799999999999999</v>
      </c>
      <c r="I21" s="96"/>
      <c r="J21" s="2"/>
      <c r="K21" s="2"/>
    </row>
    <row r="22" spans="1:19" ht="25.5" customHeight="1">
      <c r="A22" s="206" t="s">
        <v>229</v>
      </c>
      <c r="B22" s="206"/>
      <c r="C22" s="206"/>
      <c r="D22" s="206"/>
      <c r="E22" s="206"/>
      <c r="F22" s="206"/>
      <c r="G22" s="206"/>
      <c r="H22" s="206"/>
      <c r="I22" s="206"/>
    </row>
    <row r="23" spans="1:19" ht="22.5" customHeight="1">
      <c r="A23" s="207" t="s">
        <v>230</v>
      </c>
      <c r="B23" s="207"/>
      <c r="C23" s="207"/>
      <c r="D23" s="207"/>
      <c r="E23" s="207"/>
      <c r="F23" s="207"/>
      <c r="G23" s="207"/>
      <c r="H23" s="207"/>
      <c r="I23" s="207"/>
    </row>
    <row r="24" spans="1:19" ht="20.25" customHeight="1">
      <c r="A24" s="99" t="s">
        <v>231</v>
      </c>
      <c r="B24" s="99"/>
      <c r="C24" s="99"/>
      <c r="D24" s="99"/>
      <c r="E24" s="99"/>
      <c r="F24" s="99"/>
      <c r="G24" s="99"/>
      <c r="H24" s="99"/>
      <c r="I24" s="99"/>
    </row>
    <row r="25" spans="1:19" ht="21" customHeight="1">
      <c r="A25" s="99" t="s">
        <v>232</v>
      </c>
      <c r="B25" s="99"/>
      <c r="C25" s="99"/>
      <c r="D25" s="99"/>
      <c r="E25" s="99"/>
      <c r="F25" s="99"/>
      <c r="G25" s="99"/>
      <c r="H25" s="99"/>
      <c r="I25" s="99"/>
    </row>
    <row r="26" spans="1:19" ht="25.5" customHeight="1">
      <c r="A26" s="99" t="s">
        <v>233</v>
      </c>
      <c r="B26" s="99"/>
      <c r="C26" s="99"/>
      <c r="D26" s="99"/>
      <c r="E26" s="99"/>
      <c r="F26" s="99"/>
      <c r="G26" s="99"/>
      <c r="H26" s="99"/>
      <c r="I26" s="99"/>
    </row>
    <row r="27" spans="1:19" ht="25.5" customHeight="1">
      <c r="A27" s="99" t="s">
        <v>257</v>
      </c>
      <c r="B27" s="99"/>
      <c r="C27" s="99"/>
      <c r="D27" s="99"/>
      <c r="E27" s="99"/>
      <c r="F27" s="99"/>
      <c r="G27" s="99"/>
      <c r="H27" s="99"/>
      <c r="I27" s="99"/>
    </row>
    <row r="28" spans="1:19" ht="25.5" customHeight="1">
      <c r="A28" s="99" t="s">
        <v>55</v>
      </c>
      <c r="B28" s="96"/>
      <c r="C28" s="96"/>
      <c r="D28" s="96"/>
      <c r="E28" s="96"/>
      <c r="F28" s="96"/>
      <c r="G28" s="94"/>
      <c r="H28" s="98"/>
      <c r="I28" s="96"/>
    </row>
    <row r="29" spans="1:19" ht="25.5" customHeight="1">
      <c r="A29" s="206" t="s">
        <v>234</v>
      </c>
      <c r="B29" s="206"/>
      <c r="C29" s="206"/>
      <c r="D29" s="206"/>
      <c r="E29" s="206"/>
      <c r="F29" s="206"/>
      <c r="G29" s="206"/>
      <c r="H29" s="206"/>
      <c r="I29" s="206"/>
    </row>
    <row r="30" spans="1:19" ht="33.75" customHeight="1">
      <c r="A30" s="200" t="s">
        <v>56</v>
      </c>
      <c r="B30" s="200"/>
      <c r="C30" s="200"/>
      <c r="D30" s="200"/>
      <c r="E30" s="200"/>
      <c r="F30" s="200"/>
      <c r="G30" s="200"/>
      <c r="H30" s="200"/>
      <c r="I30" s="200"/>
    </row>
    <row r="31" spans="1:19" ht="24.75" customHeight="1">
      <c r="A31" s="138" t="s">
        <v>57</v>
      </c>
      <c r="B31" s="138"/>
      <c r="C31" s="138"/>
      <c r="D31" s="138"/>
      <c r="E31" s="138"/>
      <c r="F31" s="138"/>
      <c r="G31" s="138"/>
      <c r="H31" s="138"/>
      <c r="I31" s="138"/>
    </row>
  </sheetData>
  <mergeCells count="9">
    <mergeCell ref="A30:I30"/>
    <mergeCell ref="A2:I2"/>
    <mergeCell ref="A3:I3"/>
    <mergeCell ref="A4:I4"/>
    <mergeCell ref="A22:I22"/>
    <mergeCell ref="A23:I23"/>
    <mergeCell ref="A29:I29"/>
    <mergeCell ref="A17:I17"/>
    <mergeCell ref="A18:J18"/>
  </mergeCells>
  <pageMargins left="0.89" right="0.2" top="0.31" bottom="0.24" header="0.28999999999999998" footer="0.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3:K36"/>
  <sheetViews>
    <sheetView zoomScaleNormal="100" workbookViewId="0">
      <selection activeCell="B9" sqref="B9:D28"/>
    </sheetView>
  </sheetViews>
  <sheetFormatPr defaultColWidth="8.85546875" defaultRowHeight="12.75"/>
  <cols>
    <col min="1" max="1" width="39.7109375" style="2" customWidth="1"/>
    <col min="2" max="2" width="13.140625" style="2" customWidth="1"/>
    <col min="3" max="3" width="13.5703125" style="36" customWidth="1"/>
    <col min="4" max="4" width="13.7109375" style="36" customWidth="1"/>
    <col min="5" max="16384" width="8.85546875" style="2"/>
  </cols>
  <sheetData>
    <row r="3" spans="1:11" ht="35.25" customHeight="1">
      <c r="A3" s="211" t="s">
        <v>235</v>
      </c>
      <c r="B3" s="212"/>
      <c r="C3" s="212"/>
      <c r="D3" s="212"/>
      <c r="E3" s="136"/>
      <c r="F3" s="136"/>
      <c r="G3" s="136"/>
      <c r="H3" s="136"/>
      <c r="I3" s="136"/>
      <c r="J3" s="136"/>
      <c r="K3" s="136"/>
    </row>
    <row r="4" spans="1:11" ht="12.75" customHeight="1">
      <c r="A4" s="213"/>
      <c r="B4" s="213"/>
      <c r="C4" s="213"/>
      <c r="D4" s="213"/>
    </row>
    <row r="5" spans="1:11" ht="10.5" customHeight="1">
      <c r="A5" s="27"/>
      <c r="B5" s="27"/>
      <c r="C5" s="27"/>
      <c r="D5" s="27" t="s">
        <v>83</v>
      </c>
    </row>
    <row r="6" spans="1:11" ht="10.5" customHeight="1">
      <c r="A6" s="26"/>
      <c r="B6" s="26"/>
      <c r="C6" s="26"/>
      <c r="D6" s="26"/>
    </row>
    <row r="7" spans="1:11" ht="15.75" customHeight="1">
      <c r="A7" s="214" t="s">
        <v>84</v>
      </c>
      <c r="B7" s="214" t="s">
        <v>165</v>
      </c>
      <c r="C7" s="216">
        <v>2021</v>
      </c>
      <c r="D7" s="217"/>
    </row>
    <row r="8" spans="1:11" ht="18.75" customHeight="1">
      <c r="A8" s="215"/>
      <c r="B8" s="215"/>
      <c r="C8" s="28" t="s">
        <v>18</v>
      </c>
      <c r="D8" s="28" t="s">
        <v>19</v>
      </c>
    </row>
    <row r="9" spans="1:11" ht="23.25" customHeight="1">
      <c r="A9" s="29" t="s">
        <v>237</v>
      </c>
      <c r="B9" s="30">
        <v>496464.83543327998</v>
      </c>
      <c r="C9" s="30">
        <v>496464.83543327998</v>
      </c>
      <c r="D9" s="31">
        <v>423320.908</v>
      </c>
    </row>
    <row r="10" spans="1:11" ht="24" customHeight="1">
      <c r="A10" s="32" t="s">
        <v>238</v>
      </c>
      <c r="B10" s="30">
        <v>327506.26810296322</v>
      </c>
      <c r="C10" s="30">
        <v>327506.26810296322</v>
      </c>
      <c r="D10" s="33">
        <v>274578.723</v>
      </c>
    </row>
    <row r="11" spans="1:11" ht="24" customHeight="1">
      <c r="A11" s="32" t="s">
        <v>85</v>
      </c>
      <c r="B11" s="30">
        <v>168958.56733031676</v>
      </c>
      <c r="C11" s="30">
        <v>168958.56733031676</v>
      </c>
      <c r="D11" s="33">
        <f>D9-D10</f>
        <v>148742.185</v>
      </c>
    </row>
    <row r="12" spans="1:11" ht="24" customHeight="1">
      <c r="A12" s="32" t="s">
        <v>239</v>
      </c>
      <c r="B12" s="30">
        <v>54820.093254933236</v>
      </c>
      <c r="C12" s="30">
        <v>54820.093254933236</v>
      </c>
      <c r="D12" s="34">
        <f>D13+D14+D15</f>
        <v>72040.209999999992</v>
      </c>
    </row>
    <row r="13" spans="1:11" ht="24" customHeight="1">
      <c r="A13" s="32" t="s">
        <v>240</v>
      </c>
      <c r="B13" s="30">
        <v>12084.909430666665</v>
      </c>
      <c r="C13" s="30">
        <v>12084.909430666665</v>
      </c>
      <c r="D13" s="34">
        <v>18284.998</v>
      </c>
    </row>
    <row r="14" spans="1:11" ht="24" customHeight="1">
      <c r="A14" s="32" t="s">
        <v>131</v>
      </c>
      <c r="B14" s="30">
        <v>14536.203623359896</v>
      </c>
      <c r="C14" s="30">
        <v>14536.203623359896</v>
      </c>
      <c r="D14" s="34">
        <v>14922.923000000001</v>
      </c>
    </row>
    <row r="15" spans="1:11" ht="24" customHeight="1">
      <c r="A15" s="32" t="s">
        <v>241</v>
      </c>
      <c r="B15" s="30">
        <v>28198.980200906677</v>
      </c>
      <c r="C15" s="30">
        <v>28198.980200906677</v>
      </c>
      <c r="D15" s="34">
        <v>38832.288999999997</v>
      </c>
    </row>
    <row r="16" spans="1:11" ht="24" customHeight="1">
      <c r="A16" s="32" t="s">
        <v>133</v>
      </c>
      <c r="B16" s="30">
        <v>1871.0696</v>
      </c>
      <c r="C16" s="30">
        <v>1871.0696</v>
      </c>
      <c r="D16" s="87">
        <v>64888.209000000003</v>
      </c>
    </row>
    <row r="17" spans="1:4" ht="26.25" customHeight="1">
      <c r="A17" s="32" t="s">
        <v>242</v>
      </c>
      <c r="B17" s="30">
        <v>116009.54367538352</v>
      </c>
      <c r="C17" s="30">
        <v>116009.54367538352</v>
      </c>
      <c r="D17" s="34">
        <f>D11-D12+D16</f>
        <v>141590.18400000001</v>
      </c>
    </row>
    <row r="18" spans="1:4" ht="30" customHeight="1">
      <c r="A18" s="35" t="s">
        <v>243</v>
      </c>
      <c r="B18" s="30">
        <v>-20492.3</v>
      </c>
      <c r="C18" s="30">
        <v>-20492.3</v>
      </c>
      <c r="D18" s="34">
        <f>D19+D20+D21-D22</f>
        <v>-86877.253999999972</v>
      </c>
    </row>
    <row r="19" spans="1:4" ht="24.75" customHeight="1">
      <c r="A19" s="32" t="s">
        <v>244</v>
      </c>
      <c r="B19" s="30">
        <v>0</v>
      </c>
      <c r="C19" s="30">
        <v>0</v>
      </c>
      <c r="D19" s="34">
        <v>19.195</v>
      </c>
    </row>
    <row r="20" spans="1:4" ht="24.75" customHeight="1">
      <c r="A20" s="32" t="s">
        <v>245</v>
      </c>
      <c r="B20" s="30">
        <v>0</v>
      </c>
      <c r="C20" s="30">
        <v>0</v>
      </c>
      <c r="D20" s="34">
        <v>92955.392000000007</v>
      </c>
    </row>
    <row r="21" spans="1:4" ht="24.75" customHeight="1">
      <c r="A21" s="32" t="s">
        <v>246</v>
      </c>
      <c r="B21" s="30"/>
      <c r="C21" s="30"/>
      <c r="D21" s="34">
        <v>2847.91</v>
      </c>
    </row>
    <row r="22" spans="1:4" ht="17.25" customHeight="1">
      <c r="A22" s="32" t="s">
        <v>247</v>
      </c>
      <c r="B22" s="30">
        <v>20492.3</v>
      </c>
      <c r="C22" s="30">
        <v>20492.3</v>
      </c>
      <c r="D22" s="34">
        <v>182699.75099999999</v>
      </c>
    </row>
    <row r="23" spans="1:4" ht="39.6" customHeight="1">
      <c r="A23" s="35" t="s">
        <v>248</v>
      </c>
      <c r="B23" s="30">
        <v>95517.243675383521</v>
      </c>
      <c r="C23" s="30">
        <v>95517.243675383521</v>
      </c>
      <c r="D23" s="34">
        <f>D17+D18</f>
        <v>54712.930000000037</v>
      </c>
    </row>
    <row r="24" spans="1:4" ht="24" customHeight="1">
      <c r="A24" s="35" t="s">
        <v>249</v>
      </c>
      <c r="B24" s="129">
        <v>0</v>
      </c>
      <c r="C24" s="129">
        <v>0</v>
      </c>
      <c r="D24" s="129"/>
    </row>
    <row r="25" spans="1:4" ht="25.5" customHeight="1">
      <c r="A25" s="32" t="s">
        <v>88</v>
      </c>
      <c r="B25" s="34">
        <v>95517.243675383521</v>
      </c>
      <c r="C25" s="34">
        <v>95517.243675383521</v>
      </c>
      <c r="D25" s="34">
        <f>D23+D24</f>
        <v>54712.930000000037</v>
      </c>
    </row>
    <row r="26" spans="1:4" ht="25.5" customHeight="1">
      <c r="A26" s="35" t="s">
        <v>250</v>
      </c>
      <c r="B26" s="30">
        <v>14327.586551307528</v>
      </c>
      <c r="C26" s="30">
        <v>14327.586551307528</v>
      </c>
      <c r="D26" s="254"/>
    </row>
    <row r="27" spans="1:4" ht="25.5" customHeight="1">
      <c r="A27" s="35" t="s">
        <v>236</v>
      </c>
      <c r="B27" s="30"/>
      <c r="C27" s="30"/>
      <c r="D27" s="33"/>
    </row>
    <row r="28" spans="1:4" ht="29.25" customHeight="1">
      <c r="A28" s="32" t="s">
        <v>53</v>
      </c>
      <c r="B28" s="30">
        <v>81189.657124075995</v>
      </c>
      <c r="C28" s="30">
        <v>81189.657124075995</v>
      </c>
      <c r="D28" s="34">
        <f>D23-D26-D27</f>
        <v>54712.930000000037</v>
      </c>
    </row>
    <row r="29" spans="1:4" hidden="1"/>
    <row r="30" spans="1:4" hidden="1">
      <c r="A30" s="37"/>
      <c r="B30" s="37"/>
      <c r="C30" s="38"/>
      <c r="D30" s="38"/>
    </row>
    <row r="31" spans="1:4">
      <c r="B31" s="36"/>
    </row>
    <row r="34" spans="1:11">
      <c r="A34" s="39" t="s">
        <v>91</v>
      </c>
      <c r="B34" s="137"/>
      <c r="C34" s="2"/>
      <c r="D34" s="2"/>
      <c r="J34" s="36"/>
      <c r="K34" s="36"/>
    </row>
    <row r="35" spans="1:11" s="157" customFormat="1" ht="18" customHeight="1">
      <c r="A35" s="156" t="s">
        <v>161</v>
      </c>
      <c r="B35" s="156"/>
      <c r="C35" s="5"/>
      <c r="J35" s="158"/>
      <c r="K35" s="158"/>
    </row>
    <row r="36" spans="1:11" ht="18.75" customHeight="1">
      <c r="A36" s="39" t="s">
        <v>90</v>
      </c>
      <c r="B36" s="39"/>
      <c r="C36" s="2"/>
      <c r="D36" s="2"/>
      <c r="J36" s="36"/>
      <c r="K36" s="36"/>
    </row>
  </sheetData>
  <mergeCells count="5">
    <mergeCell ref="A3:D3"/>
    <mergeCell ref="A4:D4"/>
    <mergeCell ref="A7:A8"/>
    <mergeCell ref="B7:B8"/>
    <mergeCell ref="C7:D7"/>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E51"/>
  <sheetViews>
    <sheetView topLeftCell="A25" zoomScaleNormal="100" workbookViewId="0">
      <selection activeCell="B27" sqref="B27:C45"/>
    </sheetView>
  </sheetViews>
  <sheetFormatPr defaultRowHeight="12.75"/>
  <cols>
    <col min="1" max="1" width="47.7109375" style="2" customWidth="1"/>
    <col min="2" max="2" width="19.85546875" style="2" customWidth="1"/>
    <col min="3" max="3" width="22.140625" style="2" customWidth="1"/>
    <col min="4" max="4" width="15.5703125" style="2" customWidth="1"/>
    <col min="5" max="16384" width="9.140625" style="2"/>
  </cols>
  <sheetData>
    <row r="2" spans="1:3" ht="16.5">
      <c r="A2" s="218"/>
      <c r="B2" s="218"/>
      <c r="C2" s="218"/>
    </row>
    <row r="3" spans="1:3" s="221" customFormat="1" ht="16.5" customHeight="1">
      <c r="A3" s="221" t="s">
        <v>251</v>
      </c>
    </row>
    <row r="4" spans="1:3" ht="16.149999999999999" customHeight="1">
      <c r="A4" s="40" t="s">
        <v>92</v>
      </c>
      <c r="B4" s="219">
        <v>2021</v>
      </c>
      <c r="C4" s="220"/>
    </row>
    <row r="5" spans="1:3" ht="13.15" customHeight="1">
      <c r="A5" s="41"/>
      <c r="B5" s="42" t="s">
        <v>93</v>
      </c>
      <c r="C5" s="43" t="s">
        <v>94</v>
      </c>
    </row>
    <row r="6" spans="1:3" ht="16.149999999999999" customHeight="1">
      <c r="A6" s="44" t="s">
        <v>95</v>
      </c>
      <c r="B6" s="45" t="e">
        <f>B7+B15+#REF!</f>
        <v>#REF!</v>
      </c>
      <c r="C6" s="163" t="e">
        <f>C7+C15+#REF!</f>
        <v>#REF!</v>
      </c>
    </row>
    <row r="7" spans="1:3" ht="19.149999999999999" customHeight="1">
      <c r="A7" s="46" t="s">
        <v>86</v>
      </c>
      <c r="B7" s="45">
        <f>SUM(B8:B14)</f>
        <v>12084909.430666665</v>
      </c>
      <c r="C7" s="168">
        <f>SUM(C8:C14)</f>
        <v>18284998.469999999</v>
      </c>
    </row>
    <row r="8" spans="1:3" ht="24" customHeight="1">
      <c r="A8" s="47" t="s">
        <v>96</v>
      </c>
      <c r="B8" s="48">
        <v>5076150.799999998</v>
      </c>
      <c r="C8" s="48">
        <v>5449251.5499999998</v>
      </c>
    </row>
    <row r="9" spans="1:3" ht="15.75" customHeight="1">
      <c r="A9" s="47" t="s">
        <v>97</v>
      </c>
      <c r="B9" s="50">
        <v>609138.0959999999</v>
      </c>
      <c r="C9" s="48">
        <v>709696.42</v>
      </c>
    </row>
    <row r="10" spans="1:3" ht="15.75" customHeight="1">
      <c r="A10" s="47" t="s">
        <v>106</v>
      </c>
      <c r="B10" s="48">
        <v>139125.50666666668</v>
      </c>
      <c r="C10" s="48">
        <v>179515.54</v>
      </c>
    </row>
    <row r="11" spans="1:3" ht="15.75" customHeight="1">
      <c r="A11" s="47" t="s">
        <v>98</v>
      </c>
      <c r="B11" s="48">
        <v>1249213.328</v>
      </c>
      <c r="C11" s="48">
        <v>4731132.3499999996</v>
      </c>
    </row>
    <row r="12" spans="1:3" ht="15.75" customHeight="1">
      <c r="A12" s="47" t="s">
        <v>99</v>
      </c>
      <c r="B12" s="48">
        <v>1177094.2773333334</v>
      </c>
      <c r="C12" s="48">
        <v>1822931.59</v>
      </c>
    </row>
    <row r="13" spans="1:3" ht="15.75" customHeight="1">
      <c r="A13" s="47" t="s">
        <v>100</v>
      </c>
      <c r="B13" s="48">
        <v>3407537.4226666675</v>
      </c>
      <c r="C13" s="48">
        <v>4809641.0599999996</v>
      </c>
    </row>
    <row r="14" spans="1:3" ht="15.75" customHeight="1">
      <c r="A14" s="47" t="s">
        <v>101</v>
      </c>
      <c r="B14" s="48">
        <v>426650.00000000006</v>
      </c>
      <c r="C14" s="48">
        <v>582829.96</v>
      </c>
    </row>
    <row r="15" spans="1:3" ht="22.5" customHeight="1">
      <c r="A15" s="46" t="s">
        <v>102</v>
      </c>
      <c r="B15" s="49">
        <f>SUM(B16:B26)</f>
        <v>14536203.623359896</v>
      </c>
      <c r="C15" s="163">
        <f>SUM(C16:C26)</f>
        <v>14922923.470000001</v>
      </c>
    </row>
    <row r="16" spans="1:3" ht="15.75" customHeight="1">
      <c r="A16" s="47" t="s">
        <v>103</v>
      </c>
      <c r="B16" s="50">
        <v>7792278.9999999991</v>
      </c>
      <c r="C16" s="48">
        <v>8133807.04</v>
      </c>
    </row>
    <row r="17" spans="1:3" ht="15.75" customHeight="1">
      <c r="A17" s="47" t="s">
        <v>104</v>
      </c>
      <c r="B17" s="50">
        <v>935073.48000000033</v>
      </c>
      <c r="C17" s="48">
        <v>1004205.08</v>
      </c>
    </row>
    <row r="18" spans="1:3" ht="15.75" customHeight="1">
      <c r="A18" s="32" t="s">
        <v>105</v>
      </c>
      <c r="B18" s="50">
        <v>419596.8000000001</v>
      </c>
      <c r="C18" s="48">
        <v>560411.31999999995</v>
      </c>
    </row>
    <row r="19" spans="1:3" ht="15.75" customHeight="1">
      <c r="A19" s="47" t="s">
        <v>106</v>
      </c>
      <c r="B19" s="50">
        <v>6908.6266666666661</v>
      </c>
      <c r="C19" s="48">
        <v>6936.5</v>
      </c>
    </row>
    <row r="20" spans="1:3" ht="19.149999999999999" customHeight="1">
      <c r="A20" s="47" t="s">
        <v>107</v>
      </c>
      <c r="B20" s="50">
        <v>991062.47086656</v>
      </c>
      <c r="C20" s="48">
        <v>864125.17</v>
      </c>
    </row>
    <row r="21" spans="1:3" ht="15.75" customHeight="1">
      <c r="A21" s="47" t="s">
        <v>108</v>
      </c>
      <c r="B21" s="50">
        <v>1663236.5933333335</v>
      </c>
      <c r="C21" s="48">
        <v>1513840.61</v>
      </c>
    </row>
    <row r="22" spans="1:3" ht="15.75" customHeight="1">
      <c r="A22" s="47" t="s">
        <v>109</v>
      </c>
      <c r="B22" s="50">
        <v>49884.90616000002</v>
      </c>
      <c r="C22" s="48">
        <v>45920.14</v>
      </c>
    </row>
    <row r="23" spans="1:3" ht="15.75" customHeight="1">
      <c r="A23" s="47" t="s">
        <v>110</v>
      </c>
      <c r="B23" s="50">
        <v>254290.93333333335</v>
      </c>
      <c r="C23" s="48">
        <v>209136.82</v>
      </c>
    </row>
    <row r="24" spans="1:3" ht="15.75" customHeight="1">
      <c r="A24" s="32" t="s">
        <v>111</v>
      </c>
      <c r="B24" s="50">
        <v>12978.503999999999</v>
      </c>
      <c r="C24" s="48">
        <v>32499.39</v>
      </c>
    </row>
    <row r="25" spans="1:3" ht="15.75" customHeight="1">
      <c r="A25" s="47" t="s">
        <v>100</v>
      </c>
      <c r="B25" s="50">
        <v>1567678.4639999999</v>
      </c>
      <c r="C25" s="48">
        <v>2252948.17</v>
      </c>
    </row>
    <row r="26" spans="1:3" ht="15.75" customHeight="1">
      <c r="A26" s="47" t="s">
        <v>112</v>
      </c>
      <c r="B26" s="50">
        <v>843213.84500000009</v>
      </c>
      <c r="C26" s="48">
        <v>299093.23</v>
      </c>
    </row>
    <row r="27" spans="1:3" ht="22.5" customHeight="1">
      <c r="A27" s="46" t="s">
        <v>87</v>
      </c>
      <c r="B27" s="45">
        <f>SUM(B28:B32)+B36+B37+B38+B39+B40+B41+B42+B43+B44+B45</f>
        <v>28198980.200906672</v>
      </c>
      <c r="C27" s="163">
        <f>SUM(C28:C32)+C36+C37+C38+C39+C40+C41+C42+C43+C44+C45</f>
        <v>38832288.571599998</v>
      </c>
    </row>
    <row r="28" spans="1:3" ht="24" customHeight="1">
      <c r="A28" s="32" t="s">
        <v>113</v>
      </c>
      <c r="B28" s="48">
        <v>637685</v>
      </c>
      <c r="C28" s="48">
        <v>1530211.59</v>
      </c>
    </row>
    <row r="29" spans="1:3" ht="19.149999999999999" customHeight="1">
      <c r="A29" s="32" t="s">
        <v>114</v>
      </c>
      <c r="B29" s="48">
        <v>681186.29599999974</v>
      </c>
      <c r="C29" s="48">
        <v>981924.43</v>
      </c>
    </row>
    <row r="30" spans="1:3" ht="15.75" customHeight="1">
      <c r="A30" s="32" t="s">
        <v>115</v>
      </c>
      <c r="B30" s="48">
        <v>637685</v>
      </c>
      <c r="C30" s="48">
        <v>325599.96000000002</v>
      </c>
    </row>
    <row r="31" spans="1:3" ht="15.75" customHeight="1">
      <c r="A31" s="32" t="s">
        <v>89</v>
      </c>
      <c r="B31" s="48">
        <v>1762021.1866666668</v>
      </c>
      <c r="C31" s="48">
        <v>1952705.41</v>
      </c>
    </row>
    <row r="32" spans="1:3" ht="15.75" customHeight="1">
      <c r="A32" s="32" t="s">
        <v>116</v>
      </c>
      <c r="B32" s="48">
        <f>SUM(B33:B35)</f>
        <v>2454036.0562666669</v>
      </c>
      <c r="C32" s="48">
        <f>C33+C34+C35</f>
        <v>3147360.12</v>
      </c>
    </row>
    <row r="33" spans="1:5" ht="15.75" customHeight="1">
      <c r="A33" s="32" t="s">
        <v>117</v>
      </c>
      <c r="B33" s="48">
        <v>1061169.750666667</v>
      </c>
      <c r="C33" s="48">
        <v>1230196.03</v>
      </c>
    </row>
    <row r="34" spans="1:5" ht="15.75" customHeight="1">
      <c r="A34" s="32" t="s">
        <v>118</v>
      </c>
      <c r="B34" s="48">
        <v>1119337.8122666667</v>
      </c>
      <c r="C34" s="48">
        <v>1442317.2</v>
      </c>
    </row>
    <row r="35" spans="1:5">
      <c r="A35" s="32" t="s">
        <v>119</v>
      </c>
      <c r="B35" s="48">
        <v>273528.49333333335</v>
      </c>
      <c r="C35" s="48">
        <v>474846.89</v>
      </c>
    </row>
    <row r="36" spans="1:5" ht="15.75" customHeight="1">
      <c r="A36" s="35" t="s">
        <v>120</v>
      </c>
      <c r="B36" s="48">
        <v>6345000</v>
      </c>
      <c r="C36" s="48">
        <v>6125730</v>
      </c>
    </row>
    <row r="37" spans="1:5" ht="15.75" customHeight="1">
      <c r="A37" s="32" t="s">
        <v>121</v>
      </c>
      <c r="B37" s="48">
        <v>57600</v>
      </c>
      <c r="C37" s="132">
        <v>41760</v>
      </c>
    </row>
    <row r="38" spans="1:5" ht="15.75" customHeight="1">
      <c r="A38" s="32" t="s">
        <v>122</v>
      </c>
      <c r="B38" s="48">
        <v>2469928.5453333333</v>
      </c>
      <c r="C38" s="48">
        <v>6544349.5999999996</v>
      </c>
    </row>
    <row r="39" spans="1:5" ht="15.75" customHeight="1">
      <c r="A39" s="32" t="s">
        <v>121</v>
      </c>
      <c r="B39" s="48">
        <v>296391.42544000008</v>
      </c>
      <c r="C39" s="48">
        <f>C38*12%</f>
        <v>785321.95199999993</v>
      </c>
      <c r="E39" s="78"/>
    </row>
    <row r="40" spans="1:5" ht="15.75" customHeight="1">
      <c r="A40" s="32" t="s">
        <v>160</v>
      </c>
      <c r="B40" s="48">
        <v>4000000.0000000005</v>
      </c>
      <c r="C40" s="48">
        <v>2783894.3220000002</v>
      </c>
    </row>
    <row r="41" spans="1:5" ht="15.75" customHeight="1">
      <c r="A41" s="32" t="s">
        <v>123</v>
      </c>
      <c r="B41" s="48">
        <v>45461.386666666665</v>
      </c>
      <c r="C41" s="48">
        <v>199021.08</v>
      </c>
    </row>
    <row r="42" spans="1:5" ht="15.75" customHeight="1">
      <c r="A42" s="32" t="s">
        <v>124</v>
      </c>
      <c r="B42" s="48">
        <v>2345034.9266666672</v>
      </c>
      <c r="C42" s="48">
        <v>3078015.48</v>
      </c>
    </row>
    <row r="43" spans="1:5" ht="15.75" customHeight="1">
      <c r="A43" s="35" t="s">
        <v>104</v>
      </c>
      <c r="B43" s="48">
        <v>281404.19120000012</v>
      </c>
      <c r="C43" s="133">
        <f>C42*12%</f>
        <v>369361.85759999999</v>
      </c>
    </row>
    <row r="44" spans="1:5" ht="15.75" customHeight="1">
      <c r="A44" s="32" t="s">
        <v>125</v>
      </c>
      <c r="B44" s="48">
        <v>2116710.9866666705</v>
      </c>
      <c r="C44" s="48">
        <v>1498257.75</v>
      </c>
    </row>
    <row r="45" spans="1:5" ht="15.75" customHeight="1">
      <c r="A45" s="32" t="s">
        <v>87</v>
      </c>
      <c r="B45" s="48">
        <v>4068835.2</v>
      </c>
      <c r="C45" s="48">
        <v>9468775.0199999996</v>
      </c>
    </row>
    <row r="46" spans="1:5" ht="23.25" customHeight="1">
      <c r="A46" s="130"/>
      <c r="B46" s="131"/>
      <c r="C46" s="131"/>
    </row>
    <row r="47" spans="1:5" ht="15" customHeight="1">
      <c r="A47" s="51" t="s">
        <v>126</v>
      </c>
      <c r="B47" s="51"/>
      <c r="C47" s="52"/>
    </row>
    <row r="48" spans="1:5" ht="12.6" customHeight="1">
      <c r="A48" s="51" t="s">
        <v>127</v>
      </c>
      <c r="B48" s="53"/>
      <c r="C48" s="54"/>
    </row>
    <row r="49" spans="1:3">
      <c r="A49" s="51" t="s">
        <v>128</v>
      </c>
      <c r="B49" s="51"/>
      <c r="C49" s="55"/>
    </row>
    <row r="50" spans="1:3">
      <c r="A50"/>
      <c r="B50"/>
      <c r="C50" s="56"/>
    </row>
    <row r="51" spans="1:3">
      <c r="B51" s="51"/>
      <c r="C51" s="56"/>
    </row>
  </sheetData>
  <mergeCells count="3">
    <mergeCell ref="A2:C2"/>
    <mergeCell ref="B4:C4"/>
    <mergeCell ref="A3:XFD3"/>
  </mergeCells>
  <pageMargins left="0.9" right="0.22" top="0.23" bottom="0.2" header="0.2" footer="0.2"/>
  <pageSetup paperSize="9" scale="93" orientation="portrait" verticalDpi="0" r:id="rId1"/>
  <headerFooter alignWithMargins="0"/>
  <rowBreaks count="1" manualBreakCount="1">
    <brk id="49" max="16383" man="1"/>
  </rowBreaks>
</worksheet>
</file>

<file path=xl/worksheets/sheet6.xml><?xml version="1.0" encoding="utf-8"?>
<worksheet xmlns="http://schemas.openxmlformats.org/spreadsheetml/2006/main" xmlns:r="http://schemas.openxmlformats.org/officeDocument/2006/relationships">
  <dimension ref="A1:G30"/>
  <sheetViews>
    <sheetView workbookViewId="0">
      <selection activeCell="C7" sqref="C7:D26"/>
    </sheetView>
  </sheetViews>
  <sheetFormatPr defaultRowHeight="12.75"/>
  <cols>
    <col min="1" max="1" width="6.28515625" customWidth="1"/>
    <col min="2" max="2" width="46.42578125" customWidth="1"/>
    <col min="3" max="4" width="16.42578125" customWidth="1"/>
    <col min="5" max="5" width="0.140625" customWidth="1"/>
    <col min="9" max="9" width="37.5703125" customWidth="1"/>
  </cols>
  <sheetData>
    <row r="1" spans="1:5">
      <c r="A1" s="57"/>
      <c r="B1" s="57"/>
      <c r="C1" s="57"/>
      <c r="D1" s="57"/>
      <c r="E1" s="58"/>
    </row>
    <row r="2" spans="1:5" ht="28.5" customHeight="1">
      <c r="A2" s="222" t="s">
        <v>166</v>
      </c>
      <c r="B2" s="223"/>
      <c r="C2" s="223"/>
      <c r="D2" s="223"/>
      <c r="E2" s="223"/>
    </row>
    <row r="3" spans="1:5">
      <c r="A3" s="224"/>
      <c r="B3" s="224"/>
      <c r="C3" s="224"/>
      <c r="D3" s="224"/>
      <c r="E3" s="224"/>
    </row>
    <row r="4" spans="1:5" ht="14.25" customHeight="1">
      <c r="A4" s="255" t="s">
        <v>254</v>
      </c>
      <c r="B4" s="256"/>
      <c r="C4" s="256"/>
      <c r="D4" s="256"/>
      <c r="E4" s="256"/>
    </row>
    <row r="5" spans="1:5" hidden="1"/>
    <row r="6" spans="1:5" ht="63" customHeight="1">
      <c r="A6" s="60" t="s">
        <v>12</v>
      </c>
      <c r="B6" s="61" t="s">
        <v>92</v>
      </c>
      <c r="C6" s="62" t="s">
        <v>252</v>
      </c>
      <c r="D6" s="62" t="s">
        <v>253</v>
      </c>
      <c r="E6" s="63" t="s">
        <v>13</v>
      </c>
    </row>
    <row r="7" spans="1:5" ht="27" customHeight="1">
      <c r="A7" s="1">
        <v>1</v>
      </c>
      <c r="B7" s="64" t="s">
        <v>143</v>
      </c>
      <c r="C7" s="161">
        <v>307964605</v>
      </c>
      <c r="D7" s="161">
        <v>423320908</v>
      </c>
      <c r="E7" s="65" t="e">
        <f>#REF!-C7</f>
        <v>#REF!</v>
      </c>
    </row>
    <row r="8" spans="1:5" ht="29.25" customHeight="1">
      <c r="A8" s="1">
        <v>2</v>
      </c>
      <c r="B8" s="64" t="s">
        <v>144</v>
      </c>
      <c r="C8" s="65">
        <v>220257761</v>
      </c>
      <c r="D8" s="65">
        <v>274578723</v>
      </c>
      <c r="E8" s="65" t="e">
        <f>#REF!-C8</f>
        <v>#REF!</v>
      </c>
    </row>
    <row r="9" spans="1:5" ht="30" customHeight="1">
      <c r="A9" s="66">
        <v>3</v>
      </c>
      <c r="B9" s="64" t="s">
        <v>129</v>
      </c>
      <c r="C9" s="67">
        <f>C7-C8</f>
        <v>87706844</v>
      </c>
      <c r="D9" s="67">
        <f>D7-D8</f>
        <v>148742185</v>
      </c>
      <c r="E9" s="67" t="e">
        <f>#REF!-C9</f>
        <v>#REF!</v>
      </c>
    </row>
    <row r="10" spans="1:5" ht="17.25" customHeight="1">
      <c r="A10" s="1">
        <v>4</v>
      </c>
      <c r="B10" s="64" t="s">
        <v>130</v>
      </c>
      <c r="C10" s="65">
        <f>C11+C12+C13</f>
        <v>51899108</v>
      </c>
      <c r="D10" s="65">
        <f>D11+D12+D13</f>
        <v>72040210.50999999</v>
      </c>
      <c r="E10" s="65" t="e">
        <f>#REF!-C10</f>
        <v>#REF!</v>
      </c>
    </row>
    <row r="11" spans="1:5" ht="16.5" customHeight="1">
      <c r="A11" s="68" t="s">
        <v>8</v>
      </c>
      <c r="B11" s="64" t="s">
        <v>145</v>
      </c>
      <c r="C11" s="65">
        <v>11537839</v>
      </c>
      <c r="D11" s="65">
        <v>18284998.469999999</v>
      </c>
      <c r="E11" s="65" t="e">
        <f>#REF!-C11</f>
        <v>#REF!</v>
      </c>
    </row>
    <row r="12" spans="1:5" ht="17.25" customHeight="1">
      <c r="A12" s="69" t="s">
        <v>9</v>
      </c>
      <c r="B12" s="64" t="s">
        <v>131</v>
      </c>
      <c r="C12" s="65">
        <v>13585932</v>
      </c>
      <c r="D12" s="65">
        <v>14922923.470000001</v>
      </c>
      <c r="E12" s="65" t="e">
        <f>#REF!-C12</f>
        <v>#REF!</v>
      </c>
    </row>
    <row r="13" spans="1:5" ht="15.75" customHeight="1">
      <c r="A13" s="1" t="s">
        <v>10</v>
      </c>
      <c r="B13" s="64" t="s">
        <v>132</v>
      </c>
      <c r="C13" s="65">
        <v>26775337</v>
      </c>
      <c r="D13" s="65">
        <v>38832288.57</v>
      </c>
      <c r="E13" s="65" t="e">
        <f>#REF!-C13</f>
        <v>#REF!</v>
      </c>
    </row>
    <row r="14" spans="1:5" ht="18" customHeight="1">
      <c r="A14" s="1">
        <v>5</v>
      </c>
      <c r="B14" s="64" t="s">
        <v>133</v>
      </c>
      <c r="C14" s="65">
        <v>11295351</v>
      </c>
      <c r="D14" s="65">
        <v>64888208.950000003</v>
      </c>
      <c r="E14" s="65" t="e">
        <f>#REF!-C14</f>
        <v>#REF!</v>
      </c>
    </row>
    <row r="15" spans="1:5" ht="15" customHeight="1">
      <c r="A15" s="1">
        <v>6</v>
      </c>
      <c r="B15" s="64" t="s">
        <v>146</v>
      </c>
      <c r="C15" s="65">
        <f>C9-C10+C14</f>
        <v>47103087</v>
      </c>
      <c r="D15" s="65">
        <f>D9-D10+D14</f>
        <v>141590183.44</v>
      </c>
      <c r="E15" s="65" t="e">
        <f>#REF!-C15</f>
        <v>#REF!</v>
      </c>
    </row>
    <row r="16" spans="1:5" ht="15.75" customHeight="1">
      <c r="A16" s="1">
        <v>7</v>
      </c>
      <c r="B16" s="64" t="s">
        <v>134</v>
      </c>
      <c r="C16" s="65">
        <v>110057716.47</v>
      </c>
      <c r="D16" s="65">
        <v>95822497</v>
      </c>
      <c r="E16" s="65" t="e">
        <f>#REF!-C16</f>
        <v>#REF!</v>
      </c>
    </row>
    <row r="17" spans="1:7" ht="15.75" customHeight="1">
      <c r="A17" s="1">
        <v>8</v>
      </c>
      <c r="B17" s="64" t="s">
        <v>135</v>
      </c>
      <c r="C17" s="65">
        <v>99800778.590000004</v>
      </c>
      <c r="D17" s="65">
        <v>182699750</v>
      </c>
      <c r="E17" s="65" t="e">
        <f>#REF!-C17</f>
        <v>#REF!</v>
      </c>
    </row>
    <row r="18" spans="1:7" ht="17.25" customHeight="1">
      <c r="A18" s="1">
        <v>9</v>
      </c>
      <c r="B18" s="64" t="s">
        <v>136</v>
      </c>
      <c r="C18" s="65">
        <f>C15+C16-C17</f>
        <v>57360024.879999995</v>
      </c>
      <c r="D18" s="65">
        <f>D15+D16-D17</f>
        <v>54712930.439999998</v>
      </c>
      <c r="E18" s="65" t="e">
        <f>#REF!-C18</f>
        <v>#REF!</v>
      </c>
    </row>
    <row r="19" spans="1:7" ht="17.25" customHeight="1">
      <c r="A19" s="1">
        <v>10</v>
      </c>
      <c r="B19" s="64" t="s">
        <v>137</v>
      </c>
      <c r="C19" s="65"/>
      <c r="D19" s="65"/>
      <c r="E19" s="65"/>
    </row>
    <row r="20" spans="1:7" ht="17.25" customHeight="1">
      <c r="A20" s="1">
        <v>11</v>
      </c>
      <c r="B20" s="64" t="s">
        <v>138</v>
      </c>
      <c r="C20" s="65">
        <f>C18</f>
        <v>57360024.879999995</v>
      </c>
      <c r="D20" s="65">
        <f>D18</f>
        <v>54712930.439999998</v>
      </c>
      <c r="E20" s="65" t="e">
        <f>#REF!-C20</f>
        <v>#REF!</v>
      </c>
    </row>
    <row r="21" spans="1:7" ht="21" customHeight="1">
      <c r="A21" s="1">
        <v>12</v>
      </c>
      <c r="B21" s="64" t="s">
        <v>139</v>
      </c>
      <c r="C21" s="161">
        <v>12084789.799000001</v>
      </c>
      <c r="D21" s="161"/>
      <c r="E21" s="65" t="e">
        <f>#REF!-C21</f>
        <v>#REF!</v>
      </c>
    </row>
    <row r="22" spans="1:7" ht="14.25" customHeight="1">
      <c r="A22" s="1">
        <v>13</v>
      </c>
      <c r="B22" s="64" t="s">
        <v>140</v>
      </c>
      <c r="C22" s="161">
        <v>852494.799</v>
      </c>
      <c r="D22" s="161"/>
      <c r="E22" s="65" t="e">
        <f>#REF!-C22</f>
        <v>#REF!</v>
      </c>
    </row>
    <row r="23" spans="1:7" ht="16.5" customHeight="1">
      <c r="A23" s="1">
        <v>14</v>
      </c>
      <c r="B23" s="64" t="s">
        <v>141</v>
      </c>
      <c r="C23" s="65">
        <f>C20+C21-C22</f>
        <v>68592319.879999995</v>
      </c>
      <c r="D23" s="65">
        <f>D20+D21-D22</f>
        <v>54712930.439999998</v>
      </c>
      <c r="E23" s="65" t="e">
        <f>#REF!-C23</f>
        <v>#REF!</v>
      </c>
    </row>
    <row r="24" spans="1:7" ht="18.75" customHeight="1">
      <c r="A24" s="1">
        <v>15</v>
      </c>
      <c r="B24" s="64" t="s">
        <v>142</v>
      </c>
      <c r="C24" s="65">
        <f>C23*15%</f>
        <v>10288847.981999999</v>
      </c>
      <c r="D24" s="257"/>
      <c r="E24" s="65" t="e">
        <f>#REF!-C24</f>
        <v>#REF!</v>
      </c>
    </row>
    <row r="25" spans="1:7" ht="16.5" customHeight="1">
      <c r="A25" s="1">
        <v>16</v>
      </c>
      <c r="B25" s="64" t="s">
        <v>89</v>
      </c>
      <c r="C25" s="65"/>
      <c r="D25" s="65"/>
      <c r="E25" s="65" t="e">
        <f>#REF!-C25</f>
        <v>#REF!</v>
      </c>
    </row>
    <row r="26" spans="1:7" ht="17.25" customHeight="1">
      <c r="A26" s="1">
        <v>17</v>
      </c>
      <c r="B26" s="64" t="s">
        <v>53</v>
      </c>
      <c r="C26" s="65">
        <f>C20-C24-C25</f>
        <v>47071176.897999994</v>
      </c>
      <c r="D26" s="65">
        <f>D20-D24-D25</f>
        <v>54712930.439999998</v>
      </c>
      <c r="E26" s="65" t="e">
        <f>#REF!-C26</f>
        <v>#REF!</v>
      </c>
    </row>
    <row r="28" spans="1:7">
      <c r="A28" s="70"/>
      <c r="B28" s="59"/>
      <c r="C28" s="59"/>
      <c r="D28" s="167"/>
    </row>
    <row r="29" spans="1:7" s="159" customFormat="1">
      <c r="A29" s="156" t="s">
        <v>162</v>
      </c>
      <c r="B29" s="156"/>
      <c r="C29" s="156"/>
      <c r="D29" s="156"/>
      <c r="E29" s="156"/>
      <c r="F29" s="156"/>
      <c r="G29" s="156"/>
    </row>
    <row r="30" spans="1:7">
      <c r="A30" s="39" t="s">
        <v>147</v>
      </c>
      <c r="B30" s="39"/>
      <c r="C30" s="39"/>
      <c r="D30" s="39"/>
      <c r="E30" s="39"/>
      <c r="F30" s="39"/>
      <c r="G30" s="39"/>
    </row>
  </sheetData>
  <mergeCells count="3">
    <mergeCell ref="A2:E2"/>
    <mergeCell ref="A3:E3"/>
    <mergeCell ref="A4:E4"/>
  </mergeCells>
  <pageMargins left="1.7" right="0.75" top="0.19" bottom="0.19" header="0.19" footer="0.1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15"/>
  <sheetViews>
    <sheetView zoomScaleNormal="100" workbookViewId="0">
      <selection activeCell="D6" sqref="D6:H11"/>
    </sheetView>
  </sheetViews>
  <sheetFormatPr defaultRowHeight="12.75"/>
  <cols>
    <col min="1" max="1" width="4.42578125" style="7" customWidth="1"/>
    <col min="2" max="2" width="41.5703125" style="7" customWidth="1"/>
    <col min="3" max="3" width="8.85546875" style="7" customWidth="1"/>
    <col min="4" max="4" width="12" style="7" customWidth="1"/>
    <col min="5" max="5" width="11.140625" style="7" customWidth="1"/>
    <col min="6" max="6" width="14.140625" style="7" customWidth="1"/>
    <col min="7" max="7" width="9.140625" style="7"/>
    <col min="8" max="8" width="11.42578125" style="7" customWidth="1"/>
    <col min="9" max="16384" width="9.140625" style="7"/>
  </cols>
  <sheetData>
    <row r="1" spans="1:8">
      <c r="G1" t="s">
        <v>68</v>
      </c>
    </row>
    <row r="2" spans="1:8" s="154" customFormat="1" ht="35.25" customHeight="1">
      <c r="A2" s="225" t="s">
        <v>255</v>
      </c>
      <c r="B2" s="226"/>
      <c r="C2" s="226"/>
      <c r="D2" s="226"/>
      <c r="E2" s="226"/>
      <c r="F2" s="226"/>
      <c r="G2" s="226"/>
      <c r="H2" s="226"/>
    </row>
    <row r="3" spans="1:8" ht="23.25" customHeight="1">
      <c r="A3" s="227"/>
      <c r="B3" s="227"/>
      <c r="C3" s="227"/>
      <c r="D3" s="227"/>
      <c r="E3" s="227"/>
      <c r="F3" s="227"/>
      <c r="G3" s="227"/>
      <c r="H3" s="227"/>
    </row>
    <row r="4" spans="1:8" ht="32.25" customHeight="1">
      <c r="A4" s="8"/>
      <c r="B4" s="228" t="s">
        <v>67</v>
      </c>
      <c r="C4" s="228" t="s">
        <v>11</v>
      </c>
      <c r="D4" s="230" t="s">
        <v>256</v>
      </c>
      <c r="E4" s="231"/>
      <c r="F4" s="232"/>
      <c r="G4" s="228" t="s">
        <v>167</v>
      </c>
      <c r="H4" s="148" t="s">
        <v>80</v>
      </c>
    </row>
    <row r="5" spans="1:8" ht="23.25" customHeight="1">
      <c r="A5" s="10"/>
      <c r="B5" s="229"/>
      <c r="C5" s="229"/>
      <c r="D5" s="152" t="s">
        <v>75</v>
      </c>
      <c r="E5" s="152" t="s">
        <v>19</v>
      </c>
      <c r="F5" s="148" t="s">
        <v>79</v>
      </c>
      <c r="G5" s="229"/>
      <c r="H5" s="9" t="s">
        <v>3</v>
      </c>
    </row>
    <row r="6" spans="1:8" ht="24.75" customHeight="1">
      <c r="A6" s="11">
        <v>1</v>
      </c>
      <c r="B6" s="12" t="s">
        <v>69</v>
      </c>
      <c r="C6" s="152" t="s">
        <v>76</v>
      </c>
      <c r="D6" s="14">
        <v>495531.23499999999</v>
      </c>
      <c r="E6" s="14">
        <v>487647.69799999997</v>
      </c>
      <c r="F6" s="15">
        <f>E6/D6*100</f>
        <v>98.409073648001225</v>
      </c>
      <c r="G6" s="14">
        <v>298932.21000000002</v>
      </c>
      <c r="H6" s="15">
        <f>E6/G6*100</f>
        <v>163.1298607801414</v>
      </c>
    </row>
    <row r="7" spans="1:8" ht="24" customHeight="1">
      <c r="A7" s="16">
        <v>2</v>
      </c>
      <c r="B7" s="17" t="s">
        <v>70</v>
      </c>
      <c r="C7" s="17" t="s">
        <v>5</v>
      </c>
      <c r="D7" s="18">
        <v>441415.63500000001</v>
      </c>
      <c r="E7" s="18">
        <v>385752.26899999997</v>
      </c>
      <c r="F7" s="15">
        <f>E7/D7*100</f>
        <v>87.389806434926115</v>
      </c>
      <c r="G7" s="18">
        <v>294701.35800000001</v>
      </c>
      <c r="H7" s="15">
        <f>E7/G7*100</f>
        <v>130.89599302083974</v>
      </c>
    </row>
    <row r="8" spans="1:8" ht="24">
      <c r="A8" s="19">
        <v>3</v>
      </c>
      <c r="B8" s="20" t="s">
        <v>71</v>
      </c>
      <c r="C8" s="153" t="s">
        <v>77</v>
      </c>
      <c r="D8" s="21"/>
      <c r="E8" s="18"/>
      <c r="F8" s="22"/>
      <c r="G8" s="258"/>
      <c r="H8" s="23"/>
    </row>
    <row r="9" spans="1:8" ht="24" customHeight="1">
      <c r="A9" s="24"/>
      <c r="B9" s="25" t="s">
        <v>72</v>
      </c>
      <c r="C9" s="13" t="s">
        <v>6</v>
      </c>
      <c r="D9" s="259">
        <v>296.22199999999998</v>
      </c>
      <c r="E9" s="259">
        <v>168.01</v>
      </c>
      <c r="F9" s="260">
        <f>E9/D9*100</f>
        <v>56.717596937432056</v>
      </c>
      <c r="G9" s="261">
        <v>208.47499999999999</v>
      </c>
      <c r="H9" s="262">
        <f>E9/G9*100</f>
        <v>80.589998800815437</v>
      </c>
    </row>
    <row r="10" spans="1:8" ht="24" customHeight="1">
      <c r="A10" s="24"/>
      <c r="B10" s="25" t="s">
        <v>73</v>
      </c>
      <c r="C10" s="17" t="s">
        <v>7</v>
      </c>
      <c r="D10" s="259">
        <v>64.423000000000002</v>
      </c>
      <c r="E10" s="259">
        <v>35.021999999999998</v>
      </c>
      <c r="F10" s="260">
        <f>E10/D10*100</f>
        <v>54.362572373220743</v>
      </c>
      <c r="G10" s="259">
        <v>59.911999999999999</v>
      </c>
      <c r="H10" s="263">
        <f>E10/G10*100</f>
        <v>58.455735078114571</v>
      </c>
    </row>
    <row r="11" spans="1:8" ht="24.75" customHeight="1">
      <c r="A11" s="16"/>
      <c r="B11" s="25" t="s">
        <v>74</v>
      </c>
      <c r="C11" s="152" t="s">
        <v>78</v>
      </c>
      <c r="D11" s="264">
        <v>21523</v>
      </c>
      <c r="E11" s="264">
        <v>22096.799999999999</v>
      </c>
      <c r="F11" s="260">
        <f>E11/D11*100</f>
        <v>102.66598522510802</v>
      </c>
      <c r="G11" s="264">
        <v>12074.4</v>
      </c>
      <c r="H11" s="265">
        <f>E11/G11*100</f>
        <v>183.00536672629696</v>
      </c>
    </row>
    <row r="14" spans="1:8">
      <c r="A14" t="s">
        <v>81</v>
      </c>
    </row>
    <row r="15" spans="1:8">
      <c r="A15" t="s">
        <v>82</v>
      </c>
    </row>
  </sheetData>
  <mergeCells count="6">
    <mergeCell ref="A2:H2"/>
    <mergeCell ref="A3:H3"/>
    <mergeCell ref="B4:B5"/>
    <mergeCell ref="C4:C5"/>
    <mergeCell ref="D4:F4"/>
    <mergeCell ref="G4:G5"/>
  </mergeCells>
  <pageMargins left="1.7" right="0.70866141732283472" top="0.25" bottom="0.2" header="0.2" footer="0.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dimension ref="A3:D29"/>
  <sheetViews>
    <sheetView topLeftCell="A4" workbookViewId="0">
      <selection activeCell="B8" sqref="B8:D17"/>
    </sheetView>
  </sheetViews>
  <sheetFormatPr defaultRowHeight="12.75"/>
  <cols>
    <col min="1" max="1" width="57" style="2" customWidth="1"/>
    <col min="2" max="2" width="12.28515625" style="2" customWidth="1"/>
    <col min="3" max="3" width="13.42578125" style="36" bestFit="1" customWidth="1"/>
    <col min="4" max="4" width="14.5703125" style="36" customWidth="1"/>
    <col min="5" max="16384" width="9.140625" style="2"/>
  </cols>
  <sheetData>
    <row r="3" spans="1:4" ht="15.75">
      <c r="A3" s="212" t="s">
        <v>168</v>
      </c>
      <c r="B3" s="212"/>
      <c r="C3" s="212"/>
      <c r="D3" s="212"/>
    </row>
    <row r="4" spans="1:4" ht="15.75">
      <c r="A4" s="233"/>
      <c r="B4" s="233"/>
      <c r="C4" s="233"/>
      <c r="D4" s="233"/>
    </row>
    <row r="5" spans="1:4" ht="15.75" thickBot="1">
      <c r="A5" s="71"/>
      <c r="B5" s="71"/>
      <c r="C5" s="72"/>
      <c r="D5" s="73" t="s">
        <v>83</v>
      </c>
    </row>
    <row r="6" spans="1:4" ht="18.75" customHeight="1">
      <c r="A6" s="234" t="s">
        <v>156</v>
      </c>
      <c r="B6" s="236" t="s">
        <v>169</v>
      </c>
      <c r="C6" s="237">
        <v>2021</v>
      </c>
      <c r="D6" s="238"/>
    </row>
    <row r="7" spans="1:4" ht="19.5" customHeight="1">
      <c r="A7" s="235"/>
      <c r="B7" s="215"/>
      <c r="C7" s="28" t="s">
        <v>18</v>
      </c>
      <c r="D7" s="74" t="s">
        <v>19</v>
      </c>
    </row>
    <row r="8" spans="1:4" ht="25.5" customHeight="1">
      <c r="A8" s="75" t="s">
        <v>148</v>
      </c>
      <c r="B8" s="76">
        <v>164021.60492742798</v>
      </c>
      <c r="C8" s="76">
        <v>164021.60492742798</v>
      </c>
      <c r="D8" s="77">
        <v>133737.67300000001</v>
      </c>
    </row>
    <row r="9" spans="1:4" ht="27" customHeight="1">
      <c r="A9" s="75" t="s">
        <v>149</v>
      </c>
      <c r="B9" s="76">
        <v>65555.548574509579</v>
      </c>
      <c r="C9" s="76">
        <v>65555.548574509579</v>
      </c>
      <c r="D9" s="77">
        <v>58253.504000000001</v>
      </c>
    </row>
    <row r="10" spans="1:4" ht="27" customHeight="1">
      <c r="A10" s="75" t="s">
        <v>152</v>
      </c>
      <c r="B10" s="76">
        <v>25154.035465600005</v>
      </c>
      <c r="C10" s="76">
        <v>25154.035465600005</v>
      </c>
      <c r="D10" s="77">
        <v>23736.645</v>
      </c>
    </row>
    <row r="11" spans="1:4" ht="26.25" customHeight="1">
      <c r="A11" s="75" t="s">
        <v>150</v>
      </c>
      <c r="B11" s="76">
        <f>B10*12%</f>
        <v>3018.4842558720006</v>
      </c>
      <c r="C11" s="76">
        <f>C10*12%</f>
        <v>3018.4842558720006</v>
      </c>
      <c r="D11" s="77">
        <v>2876.1170000000002</v>
      </c>
    </row>
    <row r="12" spans="1:4" ht="26.25" customHeight="1">
      <c r="A12" s="75" t="s">
        <v>153</v>
      </c>
      <c r="B12" s="76">
        <v>16652.149599179211</v>
      </c>
      <c r="C12" s="76">
        <v>16652.149599179211</v>
      </c>
      <c r="D12" s="77">
        <v>11202.39</v>
      </c>
    </row>
    <row r="13" spans="1:4" ht="26.25" customHeight="1">
      <c r="A13" s="75" t="s">
        <v>154</v>
      </c>
      <c r="B13" s="76">
        <v>6073.969718510406</v>
      </c>
      <c r="C13" s="76">
        <v>6073.969718510406</v>
      </c>
      <c r="D13" s="77">
        <v>4297.692</v>
      </c>
    </row>
    <row r="14" spans="1:4" ht="26.25" customHeight="1">
      <c r="A14" s="75" t="s">
        <v>151</v>
      </c>
      <c r="B14" s="76">
        <v>47030.475561864027</v>
      </c>
      <c r="C14" s="76">
        <v>47030.475561864027</v>
      </c>
      <c r="D14" s="77">
        <v>86721.963000000003</v>
      </c>
    </row>
    <row r="15" spans="1:4" ht="26.25" customHeight="1">
      <c r="A15" s="75" t="s">
        <v>155</v>
      </c>
      <c r="B15" s="76">
        <v>18665.763814019996</v>
      </c>
      <c r="C15" s="76">
        <v>18665.763814019996</v>
      </c>
      <c r="D15" s="77">
        <v>14998.153</v>
      </c>
    </row>
    <row r="16" spans="1:4" ht="21.75" customHeight="1">
      <c r="A16" s="75" t="s">
        <v>157</v>
      </c>
      <c r="B16" s="76">
        <v>5363.7784152189042</v>
      </c>
      <c r="C16" s="76">
        <v>5363.7784152189042</v>
      </c>
      <c r="D16" s="77">
        <v>49406.366000000002</v>
      </c>
    </row>
    <row r="17" spans="1:4" ht="39.75" customHeight="1" thickBot="1">
      <c r="A17" s="79" t="s">
        <v>158</v>
      </c>
      <c r="B17" s="80">
        <f>SUM(B8:B14)</f>
        <v>327506.26810296322</v>
      </c>
      <c r="C17" s="80">
        <f>SUM(C8:C14)</f>
        <v>327506.26810296322</v>
      </c>
      <c r="D17" s="162">
        <f>SUM(D8:D14)</f>
        <v>320825.98400000005</v>
      </c>
    </row>
    <row r="18" spans="1:4" ht="15">
      <c r="A18" s="71"/>
      <c r="B18" s="81"/>
      <c r="C18" s="82"/>
      <c r="D18" s="82"/>
    </row>
    <row r="19" spans="1:4" ht="15" hidden="1">
      <c r="A19" s="83"/>
      <c r="B19" s="84"/>
      <c r="C19" s="84"/>
      <c r="D19" s="84"/>
    </row>
    <row r="20" spans="1:4" ht="15" hidden="1">
      <c r="A20" s="83"/>
      <c r="B20" s="84"/>
      <c r="C20" s="84"/>
      <c r="D20" s="84"/>
    </row>
    <row r="21" spans="1:4" ht="15" hidden="1">
      <c r="A21" s="83"/>
      <c r="B21" s="84"/>
      <c r="C21" s="84"/>
      <c r="D21" s="84"/>
    </row>
    <row r="22" spans="1:4" ht="15" hidden="1">
      <c r="A22" s="83"/>
      <c r="B22" s="84"/>
      <c r="C22" s="84"/>
      <c r="D22" s="84"/>
    </row>
    <row r="23" spans="1:4" ht="15" hidden="1">
      <c r="A23" s="83"/>
      <c r="B23" s="84"/>
      <c r="C23" s="84"/>
      <c r="D23" s="84"/>
    </row>
    <row r="24" spans="1:4" ht="15" hidden="1">
      <c r="A24" s="83"/>
      <c r="B24" s="84"/>
      <c r="C24" s="84"/>
      <c r="D24" s="84"/>
    </row>
    <row r="27" spans="1:4" s="157" customFormat="1" ht="18.75">
      <c r="A27" s="156" t="s">
        <v>163</v>
      </c>
      <c r="B27" s="156"/>
      <c r="C27" s="160"/>
      <c r="D27" s="160"/>
    </row>
    <row r="28" spans="1:4" ht="18.75">
      <c r="A28" s="39" t="s">
        <v>159</v>
      </c>
      <c r="B28" s="39"/>
      <c r="C28" s="85"/>
      <c r="D28" s="85"/>
    </row>
    <row r="29" spans="1:4" ht="18.75">
      <c r="A29" s="86"/>
      <c r="B29" s="86"/>
      <c r="C29" s="85"/>
      <c r="D29" s="85"/>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Аnalysis- 2021</vt:lpstr>
      <vt:lpstr> 2021</vt:lpstr>
      <vt:lpstr>explanatory  2021</vt:lpstr>
      <vt:lpstr>Financial result 2021</vt:lpstr>
      <vt:lpstr>Period expenses 2021 </vt:lpstr>
      <vt:lpstr>Table №5 </vt:lpstr>
      <vt:lpstr>Appendix №1 20 21 </vt:lpstr>
      <vt:lpstr>Cost analysis 2021</vt:lpstr>
      <vt:lpstr>'Аnalysis- 2021'!Область_печати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Пользователь Windows</cp:lastModifiedBy>
  <cp:lastPrinted>2020-03-17T11:23:54Z</cp:lastPrinted>
  <dcterms:created xsi:type="dcterms:W3CDTF">2017-12-20T04:19:57Z</dcterms:created>
  <dcterms:modified xsi:type="dcterms:W3CDTF">2022-04-20T11:28:37Z</dcterms:modified>
</cp:coreProperties>
</file>