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405" windowWidth="15975" windowHeight="4770" tabRatio="886" activeTab="2"/>
  </bookViews>
  <sheets>
    <sheet name="Аnalysis- 2021" sheetId="27" r:id="rId1"/>
    <sheet name=" 2021" sheetId="25" r:id="rId2"/>
    <sheet name="explanatory  2021" sheetId="26" r:id="rId3"/>
    <sheet name="Financial result 2021" sheetId="29" r:id="rId4"/>
    <sheet name="Period expenses 2021 " sheetId="30" r:id="rId5"/>
    <sheet name="Table №5 " sheetId="31" r:id="rId6"/>
    <sheet name="Appendix №1 20 21 " sheetId="28" r:id="rId7"/>
    <sheet name="Cost analysis 2021" sheetId="32" r:id="rId8"/>
  </sheets>
  <externalReferences>
    <externalReference r:id="rId9"/>
    <externalReference r:id="rId10"/>
    <externalReference r:id="rId11"/>
    <externalReference r:id="rId12"/>
    <externalReference r:id="rId13"/>
    <externalReference r:id="rId14"/>
  </externalReferences>
  <definedNames>
    <definedName name="\a">#N/A</definedName>
    <definedName name="\b">#N/A</definedName>
    <definedName name="\z">#N/A</definedName>
    <definedName name="_100Module4_B009__.LOGIN">[1]!'[Module4(B009)].LOGIN'</definedName>
    <definedName name="_101Module4_B010__.LOGIN">[1]!'[Module4(B010)].LOGIN'</definedName>
    <definedName name="_102Module4_B011__.LOGIN">[1]!'[Module4(B011)].LOGIN'</definedName>
    <definedName name="_103Module4_B016__.LOGIN">[1]!'[Module4(B016)].LOGIN'</definedName>
    <definedName name="_104Module4_B021__.LOGIN">[1]!'[Module4(B021)].LOGIN'</definedName>
    <definedName name="_105Module4_B022__.LOGIN">[1]!'[Module4(B022)].LOGIN'</definedName>
    <definedName name="_106Module4_B038__.LOGIN">[1]!'[Module4(B038)].LOGIN'</definedName>
    <definedName name="_107Module4_B040__.LOGIN">[1]!'[Module4(B040)].LOGIN'</definedName>
    <definedName name="_108Module4_B044__.LOGIN">[1]!'[Module4(B044)].LOGIN'</definedName>
    <definedName name="_109Module4_B045__.LOGIN">[1]!'[Module4(B045)].LOGIN'</definedName>
    <definedName name="_110Module4_B046__.LOGIN">[1]!'[Module4(B046)].LOGIN'</definedName>
    <definedName name="_111Module4_B048__.LOGIN">[1]!'[Module4(B048)].LOGIN'</definedName>
    <definedName name="_112Module4_B050__.LOGIN">[1]!'[Module4(B050)].LOGIN'</definedName>
    <definedName name="_113Module4_B051__.LOGIN">[1]!'[Module4(B051)].LOGIN'</definedName>
    <definedName name="_114Module4_B057__.LOGIN">[1]!'[Module4(B057)].LOGIN'</definedName>
    <definedName name="_115Module4_B060__.LOGIN">[1]!'[Module4(B060)].LOGIN'</definedName>
    <definedName name="_116Module4_C001__.LOGIN">[1]!'[Module4(C001)].LOGIN'</definedName>
    <definedName name="_117Module4_C002__.LOGIN">[1]!'[Module4(C002)].LOGIN'</definedName>
    <definedName name="_118Module4_C005__.LOGIN">[1]!'[Module4(C005)].LOGIN'</definedName>
    <definedName name="_119Module4_C007__.LOGIN">[1]!'[Module4(C007)].LOGIN'</definedName>
    <definedName name="_121Module4_C013__.LOGIN">[1]!'[Module4(C013)].LOGIN'</definedName>
    <definedName name="_122Module4_C014__.LOGIN">[1]!'[Module4(C014)].LOGIN'</definedName>
    <definedName name="_123Module4_C020__.LOGIN">[1]!'[Module4(C020)].LOGIN'</definedName>
    <definedName name="_124Module4_D001__.LOGIN">[1]!'[Module4(D001)].LOGIN'</definedName>
    <definedName name="_125Module4_D002__.LOGIN">[1]!'[Module4(D002)].LOGIN'</definedName>
    <definedName name="_126Module4_D007__.LOGIN">[1]!'[Module4(D007)].LOGIN'</definedName>
    <definedName name="_127Module4_D009__.LOGIN">[1]!'[Module4(D009)].LOGIN'</definedName>
    <definedName name="_128Module4_D010__.LOGIN">[1]!'[Module4(D010)].LOGIN'</definedName>
    <definedName name="_89Module4_B0017__.LOGIN">[1]!'[Module4(B0017)].LOGIN'</definedName>
    <definedName name="_90Module4_B002__.LOGIN">[1]!'[Module4(B002)].LOGIN'</definedName>
    <definedName name="_91Module4_B0025__.LOGIN">[1]!'[Module4(B0025)].LOGIN'</definedName>
    <definedName name="_92Module4_B0026__.LOGIN">[1]!'[Module4(B0026)].LOGIN'</definedName>
    <definedName name="_93Module4_B0027__.LOGIN">[1]!'[Module4(B0027)].LOGIN'</definedName>
    <definedName name="_94Module4_B003__.LOGIN">[1]!'[Module4(B003)].LOGIN'</definedName>
    <definedName name="_95Module4_B004__.LOGIN">[1]!'[Module4(B004)].LOGIN'</definedName>
    <definedName name="_96Module4_B005__.LOGIN">[1]!'[Module4(B005)].LOGIN'</definedName>
    <definedName name="_97Module4_B006__.LOGIN">[1]!'[Module4(B006)].LOGIN'</definedName>
    <definedName name="_98Module4_B007__.LOGIN">[1]!'[Module4(B007)].LOGIN'</definedName>
    <definedName name="_99Module4_B008__.LOGIN">[1]!'[Module4(B008)].LOGIN'</definedName>
    <definedName name="_a1Z" localSheetId="1">[2]사양조정!#REF!,[2]사양조정!$C$11,[2]사양조정!$D$11,[2]사양조정!$E$11,[2]사양조정!$F$11</definedName>
    <definedName name="_a1Z" localSheetId="6">[2]사양조정!#REF!,[2]사양조정!$C$11,[2]사양조정!$D$11,[2]사양조정!$E$11,[2]사양조정!$F$11</definedName>
    <definedName name="_a1Z" localSheetId="7">[2]사양조정!#REF!,[2]사양조정!$C$11,[2]사양조정!$D$11,[2]사양조정!$E$11,[2]사양조정!$F$11</definedName>
    <definedName name="_a1Z" localSheetId="2">[2]사양조정!#REF!,[2]사양조정!$C$11,[2]사양조정!$D$11,[2]사양조정!$E$11,[2]사양조정!$F$11</definedName>
    <definedName name="_a1Z" localSheetId="3">[2]사양조정!#REF!,[2]사양조정!$C$11,[2]사양조정!$D$11,[2]사양조정!$E$11,[2]사양조정!$F$11</definedName>
    <definedName name="_a1Z" localSheetId="4">[2]사양조정!#REF!,[2]사양조정!$C$11,[2]사양조정!$D$11,[2]사양조정!$E$11,[2]사양조정!$F$11</definedName>
    <definedName name="_a1Z" localSheetId="5">[2]사양조정!#REF!,[2]사양조정!$C$11,[2]사양조정!$D$11,[2]사양조정!$E$11,[2]사양조정!$F$11</definedName>
    <definedName name="_a1Z" localSheetId="0">[2]사양조정!#REF!,[2]사양조정!$C$11,[2]사양조정!$D$11,[2]사양조정!$E$11,[2]사양조정!$F$11</definedName>
    <definedName name="_a1Z">[2]사양조정!#REF!,[2]사양조정!$C$11,[2]사양조정!$D$11,[2]사양조정!$E$11,[2]사양조정!$F$11</definedName>
    <definedName name="_a2Z">[2]사양조정!$G$11,[2]사양조정!$H$11,[2]사양조정!$I$11,[2]사양조정!$J$11,[2]사양조정!$K$11</definedName>
    <definedName name="_AT1" localSheetId="6" hidden="1">{#N/A,#N/A,FALSE,"인원";#N/A,#N/A,FALSE,"비용2";#N/A,#N/A,FALSE,"비용1";#N/A,#N/A,FALSE,"비용";#N/A,#N/A,FALSE,"보증2";#N/A,#N/A,FALSE,"보증1";#N/A,#N/A,FALSE,"보증";#N/A,#N/A,FALSE,"손익1";#N/A,#N/A,FALSE,"손익";#N/A,#N/A,FALSE,"부서별매출";#N/A,#N/A,FALSE,"매출"}</definedName>
    <definedName name="_AT1" localSheetId="7"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localSheetId="3" hidden="1">{#N/A,#N/A,FALSE,"인원";#N/A,#N/A,FALSE,"비용2";#N/A,#N/A,FALSE,"비용1";#N/A,#N/A,FALSE,"비용";#N/A,#N/A,FALSE,"보증2";#N/A,#N/A,FALSE,"보증1";#N/A,#N/A,FALSE,"보증";#N/A,#N/A,FALSE,"손익1";#N/A,#N/A,FALSE,"손익";#N/A,#N/A,FALSE,"부서별매출";#N/A,#N/A,FALSE,"매출"}</definedName>
    <definedName name="_AT1" localSheetId="4" hidden="1">{#N/A,#N/A,FALSE,"인원";#N/A,#N/A,FALSE,"비용2";#N/A,#N/A,FALSE,"비용1";#N/A,#N/A,FALSE,"비용";#N/A,#N/A,FALSE,"보증2";#N/A,#N/A,FALSE,"보증1";#N/A,#N/A,FALSE,"보증";#N/A,#N/A,FALSE,"손익1";#N/A,#N/A,FALSE,"손익";#N/A,#N/A,FALSE,"부서별매출";#N/A,#N/A,FALSE,"매출"}</definedName>
    <definedName name="_AT1" localSheetId="5" hidden="1">{#N/A,#N/A,FALSE,"인원";#N/A,#N/A,FALSE,"비용2";#N/A,#N/A,FALSE,"비용1";#N/A,#N/A,FALSE,"비용";#N/A,#N/A,FALSE,"보증2";#N/A,#N/A,FALSE,"보증1";#N/A,#N/A,FALSE,"보증";#N/A,#N/A,FALSE,"손익1";#N/A,#N/A,FALSE,"손익";#N/A,#N/A,FALSE,"부서별매출";#N/A,#N/A,FALSE,"매출"}</definedName>
    <definedName name="_AT1" localSheetId="0"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6" hidden="1">{#N/A,#N/A,FALSE,"인원";#N/A,#N/A,FALSE,"비용2";#N/A,#N/A,FALSE,"비용1";#N/A,#N/A,FALSE,"비용";#N/A,#N/A,FALSE,"보증2";#N/A,#N/A,FALSE,"보증1";#N/A,#N/A,FALSE,"보증";#N/A,#N/A,FALSE,"손익1";#N/A,#N/A,FALSE,"손익";#N/A,#N/A,FALSE,"부서별매출";#N/A,#N/A,FALSE,"매출"}</definedName>
    <definedName name="_AT3" localSheetId="7"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localSheetId="3" hidden="1">{#N/A,#N/A,FALSE,"인원";#N/A,#N/A,FALSE,"비용2";#N/A,#N/A,FALSE,"비용1";#N/A,#N/A,FALSE,"비용";#N/A,#N/A,FALSE,"보증2";#N/A,#N/A,FALSE,"보증1";#N/A,#N/A,FALSE,"보증";#N/A,#N/A,FALSE,"손익1";#N/A,#N/A,FALSE,"손익";#N/A,#N/A,FALSE,"부서별매출";#N/A,#N/A,FALSE,"매출"}</definedName>
    <definedName name="_AT3" localSheetId="4" hidden="1">{#N/A,#N/A,FALSE,"인원";#N/A,#N/A,FALSE,"비용2";#N/A,#N/A,FALSE,"비용1";#N/A,#N/A,FALSE,"비용";#N/A,#N/A,FALSE,"보증2";#N/A,#N/A,FALSE,"보증1";#N/A,#N/A,FALSE,"보증";#N/A,#N/A,FALSE,"손익1";#N/A,#N/A,FALSE,"손익";#N/A,#N/A,FALSE,"부서별매출";#N/A,#N/A,FALSE,"매출"}</definedName>
    <definedName name="_AT3" localSheetId="5" hidden="1">{#N/A,#N/A,FALSE,"인원";#N/A,#N/A,FALSE,"비용2";#N/A,#N/A,FALSE,"비용1";#N/A,#N/A,FALSE,"비용";#N/A,#N/A,FALSE,"보증2";#N/A,#N/A,FALSE,"보증1";#N/A,#N/A,FALSE,"보증";#N/A,#N/A,FALSE,"손익1";#N/A,#N/A,FALSE,"손익";#N/A,#N/A,FALSE,"부서별매출";#N/A,#N/A,FALSE,"매출"}</definedName>
    <definedName name="_AT3" localSheetId="0"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veh1">[2]사양조정!$B$5:$B$8</definedName>
    <definedName name="_veh10">[2]사양조정!$K$5:$K$8</definedName>
    <definedName name="_veh2">[2]사양조정!$C$5:$C$8</definedName>
    <definedName name="_veh3">[2]사양조정!$D$5:$D$8</definedName>
    <definedName name="_veh4">[2]사양조정!$E$5:$E$8</definedName>
    <definedName name="_veh5">[2]사양조정!$F$5:$F$8</definedName>
    <definedName name="_veh6">[2]사양조정!$G$5:$G$8</definedName>
    <definedName name="_veh7">[2]사양조정!$H$5:$H$8</definedName>
    <definedName name="_veh8">[2]사양조정!$I$5:$I$8</definedName>
    <definedName name="_veh9">[2]사양조정!$J$5:$J$8</definedName>
    <definedName name="Butt_press">[3]!Butt_press</definedName>
    <definedName name="clear">[3]!clear</definedName>
    <definedName name="CoAc_?I?C?o">'[4]AeCO SPL'!$A$4:$Y$2798</definedName>
    <definedName name="CoAc_?I·?C°?o">'[5]AeCO SPL'!$A$4:$Y$2798</definedName>
    <definedName name="DATA2">#N/A</definedName>
    <definedName name="dddddd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ee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ethering">[6]!gethering</definedName>
    <definedName name="goto_managemant">[6]!goto_managemant</definedName>
    <definedName name="Goto_manual">[3]!Goto_manual</definedName>
    <definedName name="ID">[3]!ID</definedName>
    <definedName name="IE">[1]!IE</definedName>
    <definedName name="KKJJHH"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ove">[3]!move</definedName>
    <definedName name="SSS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 localSheetId="6" hidden="1">{#N/A,#N/A,TRUE,"일정"}</definedName>
    <definedName name="tt" localSheetId="7" hidden="1">{#N/A,#N/A,TRUE,"일정"}</definedName>
    <definedName name="tt" localSheetId="2" hidden="1">{#N/A,#N/A,TRUE,"일정"}</definedName>
    <definedName name="tt" localSheetId="3" hidden="1">{#N/A,#N/A,TRUE,"일정"}</definedName>
    <definedName name="tt" localSheetId="4" hidden="1">{#N/A,#N/A,TRUE,"일정"}</definedName>
    <definedName name="tt" localSheetId="5" hidden="1">{#N/A,#N/A,TRUE,"일정"}</definedName>
    <definedName name="tt" localSheetId="0" hidden="1">{#N/A,#N/A,TRUE,"일정"}</definedName>
    <definedName name="tt" hidden="1">{#N/A,#N/A,TRUE,"일정"}</definedName>
    <definedName name="TYR"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Print._.All."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6" hidden="1">{#N/A,#N/A,FALSE,"인원";#N/A,#N/A,FALSE,"비용2";#N/A,#N/A,FALSE,"비용1";#N/A,#N/A,FALSE,"비용";#N/A,#N/A,FALSE,"보증2";#N/A,#N/A,FALSE,"보증1";#N/A,#N/A,FALSE,"보증";#N/A,#N/A,FALSE,"손익1";#N/A,#N/A,FALSE,"손익";#N/A,#N/A,FALSE,"부서별매출";#N/A,#N/A,FALSE,"매출"}</definedName>
    <definedName name="wrn.RPT." localSheetId="7"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4" hidden="1">{#N/A,#N/A,FALSE,"인원";#N/A,#N/A,FALSE,"비용2";#N/A,#N/A,FALSE,"비용1";#N/A,#N/A,FALSE,"비용";#N/A,#N/A,FALSE,"보증2";#N/A,#N/A,FALSE,"보증1";#N/A,#N/A,FALSE,"보증";#N/A,#N/A,FALSE,"손익1";#N/A,#N/A,FALSE,"손익";#N/A,#N/A,FALSE,"부서별매출";#N/A,#N/A,FALSE,"매출"}</definedName>
    <definedName name="wrn.RPT." localSheetId="5" hidden="1">{#N/A,#N/A,FALSE,"인원";#N/A,#N/A,FALSE,"비용2";#N/A,#N/A,FALSE,"비용1";#N/A,#N/A,FALSE,"비용";#N/A,#N/A,FALSE,"보증2";#N/A,#N/A,FALSE,"보증1";#N/A,#N/A,FALSE,"보증";#N/A,#N/A,FALSE,"손익1";#N/A,#N/A,FALSE,"손익";#N/A,#N/A,FALSE,"부서별매출";#N/A,#N/A,FALSE,"매출"}</definedName>
    <definedName name="wrn.RPT." localSheetId="0"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주간._.보고." localSheetId="6" hidden="1">{#N/A,#N/A,TRUE,"일정"}</definedName>
    <definedName name="wrn.주간._.보고." localSheetId="7" hidden="1">{#N/A,#N/A,TRUE,"일정"}</definedName>
    <definedName name="wrn.주간._.보고." localSheetId="2" hidden="1">{#N/A,#N/A,TRUE,"일정"}</definedName>
    <definedName name="wrn.주간._.보고." localSheetId="3" hidden="1">{#N/A,#N/A,TRUE,"일정"}</definedName>
    <definedName name="wrn.주간._.보고." localSheetId="4" hidden="1">{#N/A,#N/A,TRUE,"일정"}</definedName>
    <definedName name="wrn.주간._.보고." localSheetId="5" hidden="1">{#N/A,#N/A,TRUE,"일정"}</definedName>
    <definedName name="wrn.주간._.보고." localSheetId="0" hidden="1">{#N/A,#N/A,TRUE,"일정"}</definedName>
    <definedName name="wrn.주간._.보고." hidden="1">{#N/A,#N/A,TRUE,"일정"}</definedName>
    <definedName name="WWW"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localSheetId="6" hidden="1">{#N/A,#N/A,TRUE,"일정"}</definedName>
    <definedName name="WWWW" localSheetId="7" hidden="1">{#N/A,#N/A,TRUE,"일정"}</definedName>
    <definedName name="WWWW" localSheetId="2" hidden="1">{#N/A,#N/A,TRUE,"일정"}</definedName>
    <definedName name="WWWW" localSheetId="3" hidden="1">{#N/A,#N/A,TRUE,"일정"}</definedName>
    <definedName name="WWWW" localSheetId="4" hidden="1">{#N/A,#N/A,TRUE,"일정"}</definedName>
    <definedName name="WWWW" localSheetId="5" hidden="1">{#N/A,#N/A,TRUE,"일정"}</definedName>
    <definedName name="WWWW" localSheetId="0" hidden="1">{#N/A,#N/A,TRUE,"일정"}</definedName>
    <definedName name="WWWW" hidden="1">{#N/A,#N/A,TRUE,"일정"}</definedName>
    <definedName name="_xlnm.Database" localSheetId="1">#REF!</definedName>
    <definedName name="_xlnm.Database" localSheetId="6">#REF!</definedName>
    <definedName name="_xlnm.Database" localSheetId="7">#REF!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0">#REF!</definedName>
    <definedName name="_xlnm.Database">#REF!</definedName>
    <definedName name="Голышев" localSheetId="6" hidden="1">{#N/A,#N/A,FALSE,"인원";#N/A,#N/A,FALSE,"비용2";#N/A,#N/A,FALSE,"비용1";#N/A,#N/A,FALSE,"비용";#N/A,#N/A,FALSE,"보증2";#N/A,#N/A,FALSE,"보증1";#N/A,#N/A,FALSE,"보증";#N/A,#N/A,FALSE,"손익1";#N/A,#N/A,FALSE,"손익";#N/A,#N/A,FALSE,"부서별매출";#N/A,#N/A,FALSE,"매출"}</definedName>
    <definedName name="Голышев" localSheetId="7"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4" hidden="1">{#N/A,#N/A,FALSE,"인원";#N/A,#N/A,FALSE,"비용2";#N/A,#N/A,FALSE,"비용1";#N/A,#N/A,FALSE,"비용";#N/A,#N/A,FALSE,"보증2";#N/A,#N/A,FALSE,"보증1";#N/A,#N/A,FALSE,"보증";#N/A,#N/A,FALSE,"손익1";#N/A,#N/A,FALSE,"손익";#N/A,#N/A,FALSE,"부서별매출";#N/A,#N/A,FALSE,"매출"}</definedName>
    <definedName name="Голышев" localSheetId="5" hidden="1">{#N/A,#N/A,FALSE,"인원";#N/A,#N/A,FALSE,"비용2";#N/A,#N/A,FALSE,"비용1";#N/A,#N/A,FALSE,"비용";#N/A,#N/A,FALSE,"보증2";#N/A,#N/A,FALSE,"보증1";#N/A,#N/A,FALSE,"보증";#N/A,#N/A,FALSE,"손익1";#N/A,#N/A,FALSE,"손익";#N/A,#N/A,FALSE,"부서별매출";#N/A,#N/A,FALSE,"매출"}</definedName>
    <definedName name="Голышев" localSheetId="0"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6" hidden="1">{#N/A,#N/A,FALSE,"인원";#N/A,#N/A,FALSE,"비용2";#N/A,#N/A,FALSE,"비용1";#N/A,#N/A,FALSE,"비용";#N/A,#N/A,FALSE,"보증2";#N/A,#N/A,FALSE,"보증1";#N/A,#N/A,FALSE,"보증";#N/A,#N/A,FALSE,"손익1";#N/A,#N/A,FALSE,"손익";#N/A,#N/A,FALSE,"부서별매출";#N/A,#N/A,FALSE,"매출"}</definedName>
    <definedName name="Голышев2" localSheetId="7"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4" hidden="1">{#N/A,#N/A,FALSE,"인원";#N/A,#N/A,FALSE,"비용2";#N/A,#N/A,FALSE,"비용1";#N/A,#N/A,FALSE,"비용";#N/A,#N/A,FALSE,"보증2";#N/A,#N/A,FALSE,"보증1";#N/A,#N/A,FALSE,"보증";#N/A,#N/A,FALSE,"손익1";#N/A,#N/A,FALSE,"손익";#N/A,#N/A,FALSE,"부서별매출";#N/A,#N/A,FALSE,"매출"}</definedName>
    <definedName name="Голышев2" localSheetId="5" hidden="1">{#N/A,#N/A,FALSE,"인원";#N/A,#N/A,FALSE,"비용2";#N/A,#N/A,FALSE,"비용1";#N/A,#N/A,FALSE,"비용";#N/A,#N/A,FALSE,"보증2";#N/A,#N/A,FALSE,"보증1";#N/A,#N/A,FALSE,"보증";#N/A,#N/A,FALSE,"손익1";#N/A,#N/A,FALSE,"손익";#N/A,#N/A,FALSE,"부서별매출";#N/A,#N/A,FALSE,"매출"}</definedName>
    <definedName name="Голышев2" localSheetId="0"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_xlnm.Print_Area" localSheetId="0">'Аnalysis- 2021'!$A$1:$I$79</definedName>
    <definedName name="구조조정계획1"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ㄴㄴㄴㄴㄴㄴ"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대우개발기초">[1]!대우개발기초</definedName>
    <definedName name="대우개발변동">[1]!대우개발변동</definedName>
    <definedName name="대우자동차기초">[1]!대우자동차기초</definedName>
    <definedName name="대우자동차변동">[1]!대우자동차변동</definedName>
    <definedName name="미승인"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새일정" localSheetId="6" hidden="1">{#N/A,#N/A,FALSE,"인원";#N/A,#N/A,FALSE,"비용2";#N/A,#N/A,FALSE,"비용1";#N/A,#N/A,FALSE,"비용";#N/A,#N/A,FALSE,"보증2";#N/A,#N/A,FALSE,"보증1";#N/A,#N/A,FALSE,"보증";#N/A,#N/A,FALSE,"손익1";#N/A,#N/A,FALSE,"손익";#N/A,#N/A,FALSE,"부서별매출";#N/A,#N/A,FALSE,"매출"}</definedName>
    <definedName name="새일정" localSheetId="7"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4" hidden="1">{#N/A,#N/A,FALSE,"인원";#N/A,#N/A,FALSE,"비용2";#N/A,#N/A,FALSE,"비용1";#N/A,#N/A,FALSE,"비용";#N/A,#N/A,FALSE,"보증2";#N/A,#N/A,FALSE,"보증1";#N/A,#N/A,FALSE,"보증";#N/A,#N/A,FALSE,"손익1";#N/A,#N/A,FALSE,"손익";#N/A,#N/A,FALSE,"부서별매출";#N/A,#N/A,FALSE,"매출"}</definedName>
    <definedName name="새일정" localSheetId="5" hidden="1">{#N/A,#N/A,FALSE,"인원";#N/A,#N/A,FALSE,"비용2";#N/A,#N/A,FALSE,"비용1";#N/A,#N/A,FALSE,"비용";#N/A,#N/A,FALSE,"보증2";#N/A,#N/A,FALSE,"보증1";#N/A,#N/A,FALSE,"보증";#N/A,#N/A,FALSE,"손익1";#N/A,#N/A,FALSE,"손익";#N/A,#N/A,FALSE,"부서별매출";#N/A,#N/A,FALSE,"매출"}</definedName>
    <definedName name="새일정" localSheetId="0"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이동MACRO.매출총이익율구하기MACRO">[1]!이동MACRO.매출총이익율구하기MACRO</definedName>
    <definedName name="이명철" localSheetId="6" hidden="1">{#N/A,#N/A,FALSE,"인원";#N/A,#N/A,FALSE,"비용2";#N/A,#N/A,FALSE,"비용1";#N/A,#N/A,FALSE,"비용";#N/A,#N/A,FALSE,"보증2";#N/A,#N/A,FALSE,"보증1";#N/A,#N/A,FALSE,"보증";#N/A,#N/A,FALSE,"손익1";#N/A,#N/A,FALSE,"손익";#N/A,#N/A,FALSE,"부서별매출";#N/A,#N/A,FALSE,"매출"}</definedName>
    <definedName name="이명철" localSheetId="7"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4" hidden="1">{#N/A,#N/A,FALSE,"인원";#N/A,#N/A,FALSE,"비용2";#N/A,#N/A,FALSE,"비용1";#N/A,#N/A,FALSE,"비용";#N/A,#N/A,FALSE,"보증2";#N/A,#N/A,FALSE,"보증1";#N/A,#N/A,FALSE,"보증";#N/A,#N/A,FALSE,"손익1";#N/A,#N/A,FALSE,"손익";#N/A,#N/A,FALSE,"부서별매출";#N/A,#N/A,FALSE,"매출"}</definedName>
    <definedName name="이명철" localSheetId="5" hidden="1">{#N/A,#N/A,FALSE,"인원";#N/A,#N/A,FALSE,"비용2";#N/A,#N/A,FALSE,"비용1";#N/A,#N/A,FALSE,"비용";#N/A,#N/A,FALSE,"보증2";#N/A,#N/A,FALSE,"보증1";#N/A,#N/A,FALSE,"보증";#N/A,#N/A,FALSE,"손익1";#N/A,#N/A,FALSE,"손익";#N/A,#N/A,FALSE,"부서별매출";#N/A,#N/A,FALSE,"매출"}</definedName>
    <definedName name="이명철" localSheetId="0"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일정2" localSheetId="6" hidden="1">{#N/A,#N/A,FALSE,"인원";#N/A,#N/A,FALSE,"비용2";#N/A,#N/A,FALSE,"비용1";#N/A,#N/A,FALSE,"비용";#N/A,#N/A,FALSE,"보증2";#N/A,#N/A,FALSE,"보증1";#N/A,#N/A,FALSE,"보증";#N/A,#N/A,FALSE,"손익1";#N/A,#N/A,FALSE,"손익";#N/A,#N/A,FALSE,"부서별매출";#N/A,#N/A,FALSE,"매출"}</definedName>
    <definedName name="일정2" localSheetId="7"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4" hidden="1">{#N/A,#N/A,FALSE,"인원";#N/A,#N/A,FALSE,"비용2";#N/A,#N/A,FALSE,"비용1";#N/A,#N/A,FALSE,"비용";#N/A,#N/A,FALSE,"보증2";#N/A,#N/A,FALSE,"보증1";#N/A,#N/A,FALSE,"보증";#N/A,#N/A,FALSE,"손익1";#N/A,#N/A,FALSE,"손익";#N/A,#N/A,FALSE,"부서별매출";#N/A,#N/A,FALSE,"매출"}</definedName>
    <definedName name="일정2" localSheetId="5" hidden="1">{#N/A,#N/A,FALSE,"인원";#N/A,#N/A,FALSE,"비용2";#N/A,#N/A,FALSE,"비용1";#N/A,#N/A,FALSE,"비용";#N/A,#N/A,FALSE,"보증2";#N/A,#N/A,FALSE,"보증1";#N/A,#N/A,FALSE,"보증";#N/A,#N/A,FALSE,"손익1";#N/A,#N/A,FALSE,"손익";#N/A,#N/A,FALSE,"부서별매출";#N/A,#N/A,FALSE,"매출"}</definedName>
    <definedName name="일정2" localSheetId="0"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차종별"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초기화면가기">[1]!초기화면가기</definedName>
    <definedName name="판매보증" localSheetId="6" hidden="1">{#N/A,#N/A,FALSE,"인원";#N/A,#N/A,FALSE,"비용2";#N/A,#N/A,FALSE,"비용1";#N/A,#N/A,FALSE,"비용";#N/A,#N/A,FALSE,"보증2";#N/A,#N/A,FALSE,"보증1";#N/A,#N/A,FALSE,"보증";#N/A,#N/A,FALSE,"손익1";#N/A,#N/A,FALSE,"손익";#N/A,#N/A,FALSE,"부서별매출";#N/A,#N/A,FALSE,"매출"}</definedName>
    <definedName name="판매보증" localSheetId="7"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4" hidden="1">{#N/A,#N/A,FALSE,"인원";#N/A,#N/A,FALSE,"비용2";#N/A,#N/A,FALSE,"비용1";#N/A,#N/A,FALSE,"비용";#N/A,#N/A,FALSE,"보증2";#N/A,#N/A,FALSE,"보증1";#N/A,#N/A,FALSE,"보증";#N/A,#N/A,FALSE,"손익1";#N/A,#N/A,FALSE,"손익";#N/A,#N/A,FALSE,"부서별매출";#N/A,#N/A,FALSE,"매출"}</definedName>
    <definedName name="판매보증" localSheetId="5" hidden="1">{#N/A,#N/A,FALSE,"인원";#N/A,#N/A,FALSE,"비용2";#N/A,#N/A,FALSE,"비용1";#N/A,#N/A,FALSE,"비용";#N/A,#N/A,FALSE,"보증2";#N/A,#N/A,FALSE,"보증1";#N/A,#N/A,FALSE,"보증";#N/A,#N/A,FALSE,"손익1";#N/A,#N/A,FALSE,"손익";#N/A,#N/A,FALSE,"부서별매출";#N/A,#N/A,FALSE,"매출"}</definedName>
    <definedName name="판매보증" localSheetId="0"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s>
  <calcPr calcId="125725" iterate="1"/>
</workbook>
</file>

<file path=xl/calcChain.xml><?xml version="1.0" encoding="utf-8"?>
<calcChain xmlns="http://schemas.openxmlformats.org/spreadsheetml/2006/main">
  <c r="D17" i="32"/>
  <c r="C11"/>
  <c r="C17" s="1"/>
  <c r="B11"/>
  <c r="B17" s="1"/>
  <c r="H11" i="28"/>
  <c r="F11"/>
  <c r="H10"/>
  <c r="F10"/>
  <c r="H9"/>
  <c r="F9"/>
  <c r="H7"/>
  <c r="F7"/>
  <c r="H6"/>
  <c r="F6"/>
  <c r="D10" i="31"/>
  <c r="C10"/>
  <c r="D9"/>
  <c r="D15" s="1"/>
  <c r="D18" s="1"/>
  <c r="D20" s="1"/>
  <c r="C9"/>
  <c r="C15" s="1"/>
  <c r="C18" s="1"/>
  <c r="C20" s="1"/>
  <c r="C43" i="30"/>
  <c r="C39"/>
  <c r="C27" s="1"/>
  <c r="C32"/>
  <c r="B32"/>
  <c r="B27"/>
  <c r="C15"/>
  <c r="B15"/>
  <c r="C7"/>
  <c r="B7"/>
  <c r="C6"/>
  <c r="B6"/>
  <c r="D18" i="29"/>
  <c r="D12"/>
  <c r="D11"/>
  <c r="D17" s="1"/>
  <c r="D23" s="1"/>
  <c r="G21" i="25"/>
  <c r="E21"/>
  <c r="H21" s="1"/>
  <c r="H20"/>
  <c r="H19"/>
  <c r="H18"/>
  <c r="F18"/>
  <c r="H17"/>
  <c r="F17"/>
  <c r="H16"/>
  <c r="F16"/>
  <c r="H15"/>
  <c r="F15"/>
  <c r="H14"/>
  <c r="F14"/>
  <c r="G12"/>
  <c r="E12"/>
  <c r="H12" s="1"/>
  <c r="H11"/>
  <c r="H10"/>
  <c r="H9"/>
  <c r="F9"/>
  <c r="H6"/>
  <c r="F6"/>
  <c r="C23" i="31" l="1"/>
  <c r="C24" s="1"/>
  <c r="C26"/>
  <c r="D26"/>
  <c r="D23"/>
  <c r="D25" i="29"/>
  <c r="D28"/>
  <c r="E26" i="31" l="1"/>
  <c r="E7"/>
  <c r="E8"/>
  <c r="E15"/>
  <c r="E10"/>
  <c r="E11"/>
  <c r="E12"/>
  <c r="E13"/>
  <c r="E14"/>
  <c r="E16"/>
  <c r="E17"/>
  <c r="E21"/>
  <c r="E22"/>
  <c r="E25"/>
  <c r="E9"/>
  <c r="E18"/>
  <c r="E20"/>
  <c r="E23"/>
  <c r="E24"/>
</calcChain>
</file>

<file path=xl/sharedStrings.xml><?xml version="1.0" encoding="utf-8"?>
<sst xmlns="http://schemas.openxmlformats.org/spreadsheetml/2006/main" count="299" uniqueCount="258">
  <si>
    <t xml:space="preserve">  №</t>
  </si>
  <si>
    <t xml:space="preserve">     %</t>
  </si>
  <si>
    <t xml:space="preserve">     "</t>
  </si>
  <si>
    <t>%</t>
  </si>
  <si>
    <t xml:space="preserve"> -</t>
  </si>
  <si>
    <t xml:space="preserve"> "</t>
  </si>
  <si>
    <t xml:space="preserve">   "</t>
  </si>
  <si>
    <t>"</t>
  </si>
  <si>
    <t xml:space="preserve"> 4.1</t>
  </si>
  <si>
    <t xml:space="preserve"> 4.2</t>
  </si>
  <si>
    <t xml:space="preserve"> 4.3</t>
  </si>
  <si>
    <t>Ед.изм.</t>
  </si>
  <si>
    <t>№ п/п</t>
  </si>
  <si>
    <t xml:space="preserve">отклонение </t>
  </si>
  <si>
    <t>Analysis of</t>
  </si>
  <si>
    <t>business plan execution of SC Kvarts on the main</t>
  </si>
  <si>
    <t xml:space="preserve">   Indicators</t>
  </si>
  <si>
    <t>Meas. unit</t>
  </si>
  <si>
    <t>Plan</t>
  </si>
  <si>
    <t>Fact</t>
  </si>
  <si>
    <t>Growth rate %</t>
  </si>
  <si>
    <t>Volume of commodity output in current prices</t>
  </si>
  <si>
    <t>thousand</t>
  </si>
  <si>
    <t>sum</t>
  </si>
  <si>
    <t>Size of commodity output in comparable prices</t>
  </si>
  <si>
    <t>Total staff</t>
  </si>
  <si>
    <t>including production staff</t>
  </si>
  <si>
    <t>people</t>
  </si>
  <si>
    <t>Labor productivity</t>
  </si>
  <si>
    <t>thousand sum</t>
  </si>
  <si>
    <t>   - glass jars in physical calculation</t>
  </si>
  <si>
    <t>   - glass bottles in physical calculation</t>
  </si>
  <si>
    <t>   - architectural glass in phys.calculation</t>
  </si>
  <si>
    <t>Production output</t>
  </si>
  <si>
    <t>Consumer goods at retail prices</t>
  </si>
  <si>
    <t>Benefits</t>
  </si>
  <si>
    <t>   Profitability</t>
  </si>
  <si>
    <t>Salary fund</t>
  </si>
  <si>
    <t>Average salary for per employee</t>
  </si>
  <si>
    <t>thousand sqm</t>
  </si>
  <si>
    <t xml:space="preserve">           Chairman of the Board                                      </t>
  </si>
  <si>
    <t xml:space="preserve">                  Head of SDBP                                                           </t>
  </si>
  <si>
    <t>Yusufjanova Yo.</t>
  </si>
  <si>
    <t>Buriev A.</t>
  </si>
  <si>
    <t>Execution of technical and economic indicators of SC Kvarts:</t>
  </si>
  <si>
    <t xml:space="preserve"> - Volume of production in current prices</t>
  </si>
  <si>
    <t xml:space="preserve"> - Growth rate</t>
  </si>
  <si>
    <t xml:space="preserve"> - Volume of production in comparable prices</t>
  </si>
  <si>
    <t xml:space="preserve">      Production volume in physical terms</t>
  </si>
  <si>
    <t xml:space="preserve"> - Glass jars</t>
  </si>
  <si>
    <t xml:space="preserve"> - Glass bottle</t>
  </si>
  <si>
    <t xml:space="preserve"> - Architectural glass in physical terms</t>
  </si>
  <si>
    <t>The cost of production is</t>
  </si>
  <si>
    <t>Net profit</t>
  </si>
  <si>
    <t>Cost-effectiveness</t>
  </si>
  <si>
    <t>There is no arrears</t>
  </si>
  <si>
    <t>Head of the Board                          Buriev A.</t>
  </si>
  <si>
    <t xml:space="preserve">                Head of Planning department                         Yusufjonova Yo.</t>
  </si>
  <si>
    <t xml:space="preserve">Production of glass products is based on the needs
market according to the concluded agreements on the demand of the buyer.
</t>
  </si>
  <si>
    <t>1. Execution  of production plan</t>
  </si>
  <si>
    <t xml:space="preserve">              2. Consumer goods production.</t>
  </si>
  <si>
    <t>              4. Economic indicators of production</t>
  </si>
  <si>
    <t>3. Sale of finished products:</t>
  </si>
  <si>
    <t xml:space="preserve"> million sums. For the production of 1000 soum marketable products spent </t>
  </si>
  <si>
    <t xml:space="preserve">              5. Financial status.</t>
  </si>
  <si>
    <t>Head of The Board                                                            Buriev A.</t>
  </si>
  <si>
    <t>Head of the department of planning                                    Yusufjonova Yo.</t>
  </si>
  <si>
    <t xml:space="preserve">Indicators
</t>
  </si>
  <si>
    <t>Appendix №1</t>
  </si>
  <si>
    <t>Output volume in current prices</t>
  </si>
  <si>
    <t>Output volume in comparable prices</t>
  </si>
  <si>
    <t xml:space="preserve">  Products:</t>
  </si>
  <si>
    <t xml:space="preserve">  - glass jars in conditional calculation</t>
  </si>
  <si>
    <t xml:space="preserve">  - glass bottles in conditional calculation</t>
  </si>
  <si>
    <t xml:space="preserve">  - flat glass in physical calculation</t>
  </si>
  <si>
    <t>plan</t>
  </si>
  <si>
    <t>mln. Soums</t>
  </si>
  <si>
    <t>mln pieces</t>
  </si>
  <si>
    <t>thousand м2</t>
  </si>
  <si>
    <t>% plan execution</t>
  </si>
  <si>
    <t>Growth rate</t>
  </si>
  <si>
    <t xml:space="preserve">                            Head of the Board                                                                                        Buriev A.</t>
  </si>
  <si>
    <t xml:space="preserve">                            Head of the department of planning                                                               Yusufjonova Yo.</t>
  </si>
  <si>
    <t>in mln soums</t>
  </si>
  <si>
    <t>Indicator</t>
  </si>
  <si>
    <t>Gross financial result</t>
  </si>
  <si>
    <t>Sale expenses</t>
  </si>
  <si>
    <t>Other operational expenses</t>
  </si>
  <si>
    <t>Taxable income</t>
  </si>
  <si>
    <t>Other taxes</t>
  </si>
  <si>
    <t xml:space="preserve">                      Head of the planning department                         Yusufjonova Yo.</t>
  </si>
  <si>
    <t xml:space="preserve">                      Head of the Board                                                  Buriev A.</t>
  </si>
  <si>
    <t>Title</t>
  </si>
  <si>
    <t>According to business plan</t>
  </si>
  <si>
    <t>actually</t>
  </si>
  <si>
    <t>Total period expenses:</t>
  </si>
  <si>
    <t xml:space="preserve">Salary expenses </t>
  </si>
  <si>
    <t>expenses in social insurance</t>
  </si>
  <si>
    <t>Materials</t>
  </si>
  <si>
    <t>Performed works and services</t>
  </si>
  <si>
    <t>Services from auxiliary workshops</t>
  </si>
  <si>
    <t>Other sale expenses</t>
  </si>
  <si>
    <t>Management expenses</t>
  </si>
  <si>
    <t>Salary expenses</t>
  </si>
  <si>
    <t>Expenses to social insurance</t>
  </si>
  <si>
    <t>Salary to Supervisory Board members</t>
  </si>
  <si>
    <t>Depriciation</t>
  </si>
  <si>
    <t>Funds to a higher organisations</t>
  </si>
  <si>
    <t>Expenses to keep the serving cars</t>
  </si>
  <si>
    <t>Office goodsКанцелярские товары</t>
  </si>
  <si>
    <t xml:space="preserve">Communal services </t>
  </si>
  <si>
    <t>Expenses to the  rent of the building</t>
  </si>
  <si>
    <t>Other expenses</t>
  </si>
  <si>
    <t>Property tax</t>
  </si>
  <si>
    <t>Land tax</t>
  </si>
  <si>
    <t>Tax for the use of water</t>
  </si>
  <si>
    <t>Maintaining non-productional departments</t>
  </si>
  <si>
    <t>including Healthe treating center</t>
  </si>
  <si>
    <t xml:space="preserve">       Greening department</t>
  </si>
  <si>
    <t>Hostel in Tashkent,hostel, Chodak sanatorium</t>
  </si>
  <si>
    <t>Remueration to the significant dates</t>
  </si>
  <si>
    <t>Payments to social insurance</t>
  </si>
  <si>
    <t>One time bonuses</t>
  </si>
  <si>
    <t>Expenses for the staff preparation</t>
  </si>
  <si>
    <t>Free-meal expenses to the staff</t>
  </si>
  <si>
    <t>Bank services</t>
  </si>
  <si>
    <t xml:space="preserve">                                     Head of the Board                    </t>
  </si>
  <si>
    <t xml:space="preserve">                                     Chief accountant</t>
  </si>
  <si>
    <t xml:space="preserve">                                     Head of the planning department</t>
  </si>
  <si>
    <t>Gross profit from total sales of the product</t>
  </si>
  <si>
    <t>Total expense of the period: from them</t>
  </si>
  <si>
    <t>Administrative expenses</t>
  </si>
  <si>
    <t>Other operating costs</t>
  </si>
  <si>
    <t>Other operating income</t>
  </si>
  <si>
    <t>Income from financial activities</t>
  </si>
  <si>
    <t>Expenses of financial activity</t>
  </si>
  <si>
    <t>Profit from domestic business</t>
  </si>
  <si>
    <t>Earnings and Losses</t>
  </si>
  <si>
    <t>Profit before tax</t>
  </si>
  <si>
    <t>Reimbursement costs to the tax base</t>
  </si>
  <si>
    <t>Expenses from the tax base</t>
  </si>
  <si>
    <t>Benefit from taxes</t>
  </si>
  <si>
    <t>Profit (income) tax</t>
  </si>
  <si>
    <t>Net income from product sale (works, services)</t>
  </si>
  <si>
    <t xml:space="preserve">Cost of sold production (works, services) </t>
  </si>
  <si>
    <t>Product sale costs</t>
  </si>
  <si>
    <t>Income from Main Operations</t>
  </si>
  <si>
    <t xml:space="preserve">                        Head of the planning department                                              Yusufjonova Yo.</t>
  </si>
  <si>
    <t>Raw materials and materials</t>
  </si>
  <si>
    <t>Fuel and Energy</t>
  </si>
  <si>
    <t>Social Insurance Payments</t>
  </si>
  <si>
    <t>Total overhead costs:</t>
  </si>
  <si>
    <t>Salary</t>
  </si>
  <si>
    <t>Indirect expenses of the materials</t>
  </si>
  <si>
    <t>Indirect expenses for labour</t>
  </si>
  <si>
    <t>in which: funds for a complete repair</t>
  </si>
  <si>
    <t>Index</t>
  </si>
  <si>
    <t xml:space="preserve">                 depriciation</t>
  </si>
  <si>
    <t>Total</t>
  </si>
  <si>
    <t xml:space="preserve">                                         Head of planning department                                  Yusufjonova Yo.</t>
  </si>
  <si>
    <t>Sponsorship</t>
  </si>
  <si>
    <t xml:space="preserve">                      Chief accountant                                                    Tursunov.К</t>
  </si>
  <si>
    <t xml:space="preserve">                        Chief accountant                                                                            Тursunov.К</t>
  </si>
  <si>
    <t xml:space="preserve">                                         Chief accountant                                                       Isaboyev A.</t>
  </si>
  <si>
    <t>Chief accountant                                                               Isaboyev A.</t>
  </si>
  <si>
    <t xml:space="preserve">Plan for 2021
</t>
  </si>
  <si>
    <t>Сomparison table
The main financial indicators of JSC "Kvarts".</t>
  </si>
  <si>
    <t>Fact in 2020</t>
  </si>
  <si>
    <t>Analysis of production cost in JSC Kvarts</t>
  </si>
  <si>
    <t>Plan for 2021</t>
  </si>
  <si>
    <t xml:space="preserve">Analysis of production and business activities of  
JSC Kvarts for 2021
</t>
  </si>
  <si>
    <t>For 2021, the company sold consumer goods</t>
  </si>
  <si>
    <t>Joint-stock company "Kuarts" for 2021 produced a commodity
products in current prices at 487 647,698 million soums or 98,4% of the projected
volume, while the growth rate of production compared to last year amounted to 163,1 %.
In comparable prices, the output of marketable products amounted to 385 752,269 million soums, 130,9 % of the corresponding period last year.As a result of the delay in the construction of a new float glass production line due to the pandemic, the volume of glass production envisaged by the business plan was not fulfilled.</t>
  </si>
  <si>
    <t>in retail prices in the amount of 43 978,911 mln soums, which accounts for 10,4 % of the total</t>
  </si>
  <si>
    <t xml:space="preserve">sold products. The task for the production of consumer goods was 183,2%, times more, </t>
  </si>
  <si>
    <t xml:space="preserve">
the growth rate by last year was 102,1 %times.
</t>
  </si>
  <si>
    <t xml:space="preserve">         For   2021, there were sold to consumers: </t>
  </si>
  <si>
    <t>Glass jars in 0,5 l. cond.calc.        -          113,458  mln.pieces at the price of 57 860 mln.soums</t>
  </si>
  <si>
    <t xml:space="preserve">                     in phys.calculation        -  37,869  mln. pieces</t>
  </si>
  <si>
    <t>Glass bottles in 0,5 l. cond.calc.    -           38,476  mln piecesat the price of  42 867  mln. soums</t>
  </si>
  <si>
    <t xml:space="preserve">                     in phys. calc.                  -      48,674 mln. pieces</t>
  </si>
  <si>
    <t>Architectural glass in cond. 2 mm calc., total :  -  18 948  т.м2 at the price of  318 093   mln.pieces</t>
  </si>
  <si>
    <t xml:space="preserve">                      in physical calc.                        -   10 777 т.м2 </t>
  </si>
  <si>
    <t xml:space="preserve">             Remains of finished products as of 01.01.2022 amounted to:</t>
  </si>
  <si>
    <r>
      <t xml:space="preserve">Glass jars in cond. 0,5 calc.        -       89,939 </t>
    </r>
    <r>
      <rPr>
        <sz val="10"/>
        <color theme="1"/>
        <rFont val="Arial Cyr"/>
        <charset val="204"/>
      </rPr>
      <t xml:space="preserve"> mln pieces</t>
    </r>
    <r>
      <rPr>
        <sz val="10"/>
        <color indexed="10"/>
        <rFont val="Arial Cyr"/>
        <charset val="204"/>
      </rPr>
      <t xml:space="preserve"> </t>
    </r>
    <r>
      <rPr>
        <sz val="10"/>
        <rFont val="Arial Cyr"/>
        <charset val="204"/>
      </rPr>
      <t>at the price of  46 964,5 mln soums</t>
    </r>
  </si>
  <si>
    <t xml:space="preserve">                   in physical calc.                  -         25,853 mln pieces</t>
  </si>
  <si>
    <t>Glass bottles in cond. 0,5 l. calc.      -      11,667 mln pieces at the price of   5 760,4 mln soums</t>
  </si>
  <si>
    <t xml:space="preserve">                     in physical calc.                  -     8,602 mln pieces</t>
  </si>
  <si>
    <t>Sheet glass in the condition.2 mm calc.total:   -  3 194,83 т.m2 at the price of  50 717,9 mln.soums</t>
  </si>
  <si>
    <t xml:space="preserve">                     in physical calc.                   -        1 689,95т.m2</t>
  </si>
  <si>
    <t>During the year for  2021 there were exported the goods for  4 038,075 thousand USD, including:</t>
  </si>
  <si>
    <t>Glass jars in physical calc.   -  7,659 mln pieces at the price of  1 053,98 thousand USD</t>
  </si>
  <si>
    <t xml:space="preserve">Architectural glass in physical calc.  -  965,441 т.m2 at the price of 2 920,108  thousand USD </t>
  </si>
  <si>
    <t>Used cullet and refractory bricks 1,216.06 tons. 63,987 thousand USD</t>
  </si>
  <si>
    <t xml:space="preserve">For   2021, JSC Kvarts manufactured products in current prices in the amount of  </t>
  </si>
  <si>
    <t xml:space="preserve"> 487 647,698 million soums, production cost output amounted to 320 825,985   </t>
  </si>
  <si>
    <t>657,9   soum, the overall profitability of the produced products accounted for 23,8%.</t>
  </si>
  <si>
    <t>Net proceeds from the sale of products amounted to 423,320.908 million soums, net profit amounted to 54,712.93 million soums. Profitability of sales on gross profit amounted to 35.3%, profitability on net profit amounted to 12.8%.</t>
  </si>
  <si>
    <t>Expenses of the period amounted to 72 040,210  million soums, including:</t>
  </si>
  <si>
    <t>sales expenses                 18 284,998  mln.soums</t>
  </si>
  <si>
    <t>management expenses       14 922,923 mln. soums</t>
  </si>
  <si>
    <t>other operating expenses   38 832,289 mln. soums</t>
  </si>
  <si>
    <t>In the reporting period, there was a negative balance from the financial activities of the enterprise. Expenses on financial activities amounted to 182,699.751 million soums.Income from financial activities 95 822.497 million soums, including 92 955.392 million soums, income from the exchange rate.</t>
  </si>
  <si>
    <t>         01.01.2022 year receivables - 37 621,367million soums</t>
  </si>
  <si>
    <t>of which: customer and customer debt -  9 859,723 million soums</t>
  </si>
  <si>
    <t>goods sold to suppliers and contractors -  8 406,590 million soums</t>
  </si>
  <si>
    <t>taxes and deductions to the budget -          11 588,966  million soums</t>
  </si>
  <si>
    <t>prepayments on targeted state funds and insurance -76,619 million soums</t>
  </si>
  <si>
    <t>other receivables -                                       7 689,468  million soums</t>
  </si>
  <si>
    <t>Accounts payable as of 01. 01. 2022 amounted to 74 987,917  million soums,</t>
  </si>
  <si>
    <t>including debt to suppliers and contractors -       19 126,360 million soums</t>
  </si>
  <si>
    <t>advances received -                                            16 399,183 million soums</t>
  </si>
  <si>
    <t>arrears in payments to the budget -                      3 572,119million soums</t>
  </si>
  <si>
    <t>in the state target funds -                                      1 259,918 million soums</t>
  </si>
  <si>
    <t>wage arrears -                                                    3 611,912 million soums</t>
  </si>
  <si>
    <t>other payables -                                                   31 018,425 million soums</t>
  </si>
  <si>
    <t>Performed by PKM No. 207 dated July 28, 2015. "On the introduction of criteria for evaluating the performance of joint-stock companies and other business entities with a state share" in JSC "Quartz" developed a regulation that provides for the main and additional key performance indicators. As a result of the calculations for 2021, the integral coefficient of the main key performance indicators was 107.4%. The integral coefficient of additional key performance indicators was 117.45%.
      According to clause 27 of RCM No. 207, the efficiency of the enterprise's activities in terms of the main and additional key performance indicators is recognized as high.</t>
  </si>
  <si>
    <t>technical and economical indicators for  2021</t>
  </si>
  <si>
    <t>for  2021</t>
  </si>
  <si>
    <t>for  2020</t>
  </si>
  <si>
    <t>Explanatory note
for the end for 2021 in JSC Kvarts</t>
  </si>
  <si>
    <t>487 647 698  thousand soums</t>
  </si>
  <si>
    <t>385 752 269  thousand soums</t>
  </si>
  <si>
    <t>50,035  million pieces</t>
  </si>
  <si>
    <t>47,222 million pieces</t>
  </si>
  <si>
    <t>12 229   thousand м2</t>
  </si>
  <si>
    <t>The reason the production of glass bottles and glass jars is below the corresponding figures for 2020 is because the production furnaces were shut down for an overhaul.</t>
  </si>
  <si>
    <t>320 825 985  thousand soums</t>
  </si>
  <si>
    <t>54 712 930 thousand soums</t>
  </si>
  <si>
    <r>
      <t xml:space="preserve"> Number of employees at SC Kvarts at  01.01.2022  made up </t>
    </r>
    <r>
      <rPr>
        <b/>
        <i/>
        <sz val="13"/>
        <rFont val="Times New Roman"/>
        <family val="1"/>
        <charset val="204"/>
      </rPr>
      <t>2 477  people</t>
    </r>
  </si>
  <si>
    <r>
      <t xml:space="preserve">including productional staff- </t>
    </r>
    <r>
      <rPr>
        <b/>
        <i/>
        <sz val="13"/>
        <rFont val="Times New Roman"/>
        <family val="1"/>
        <charset val="204"/>
      </rPr>
      <t>2 324</t>
    </r>
  </si>
  <si>
    <t>Avarage salary                                           -  2 925  thousand soums</t>
  </si>
  <si>
    <t>Salary fund                                               -  86 942 969 thousand soums</t>
  </si>
  <si>
    <t>Receivables at 01.01.2022                            - 38 202,488  million soums</t>
  </si>
  <si>
    <t xml:space="preserve">    Sale volume in monetary terms                      -     423 590 858 thousand  soums</t>
  </si>
  <si>
    <t xml:space="preserve">Financial results of SC Kvarts for the year  for  2021
</t>
  </si>
  <si>
    <t>other expenses</t>
  </si>
  <si>
    <t>Net revenue including exchange prices</t>
  </si>
  <si>
    <t>Prod. Cost Products</t>
  </si>
  <si>
    <t>Period expenses Incl.</t>
  </si>
  <si>
    <t>Implementation costs</t>
  </si>
  <si>
    <t>Other operating expenses</t>
  </si>
  <si>
    <t>Financial result from the main activities</t>
  </si>
  <si>
    <t>Income and expenses of financial activity</t>
  </si>
  <si>
    <t>Interest income</t>
  </si>
  <si>
    <t>Income from foreign exchange differences</t>
  </si>
  <si>
    <t>Income in the form of dividends</t>
  </si>
  <si>
    <t>Financing expenses</t>
  </si>
  <si>
    <t>total financial result before taxes</t>
  </si>
  <si>
    <t>Expenses included in the taxable base and excluded from it</t>
  </si>
  <si>
    <t>income tax</t>
  </si>
  <si>
    <t xml:space="preserve">                                                   Period expenses in JSC Kvarts for the year  for  2021
 </t>
  </si>
  <si>
    <t xml:space="preserve"> 2020
</t>
  </si>
  <si>
    <t xml:space="preserve"> 2021
</t>
  </si>
  <si>
    <t xml:space="preserve">                                                                                                         In thousand Sumy.</t>
  </si>
  <si>
    <t xml:space="preserve">Execution of key business plan indicators
for 2021 by SC Kvarts
</t>
  </si>
  <si>
    <t xml:space="preserve"> 2021 год </t>
  </si>
  <si>
    <t>Payables at 01.01.2022                            -  75 874,670 million soums</t>
  </si>
</sst>
</file>

<file path=xl/styles.xml><?xml version="1.0" encoding="utf-8"?>
<styleSheet xmlns="http://schemas.openxmlformats.org/spreadsheetml/2006/main">
  <numFmts count="29">
    <numFmt numFmtId="164" formatCode="_-* #,##0.00_р_._-;\-* #,##0.00_р_._-;_-* &quot;-&quot;??_р_._-;_-@_-"/>
    <numFmt numFmtId="165" formatCode="0.0"/>
    <numFmt numFmtId="166" formatCode="#,##0.0"/>
    <numFmt numFmtId="167" formatCode="_ &quot;\&quot;* #,##0_ ;_ &quot;\&quot;* \-#,##0_ ;_ &quot;\&quot;* &quot;-&quot;_ ;_ @_ "/>
    <numFmt numFmtId="168" formatCode="_(&quot;$&quot;* #,##0.00_);_(&quot;$&quot;* \(#,##0.00\);_(&quot;$&quot;* &quot;-&quot;??_);_(@_)"/>
    <numFmt numFmtId="169" formatCode="_(&quot;$&quot;* #,##0_);_(&quot;$&quot;* \(#,##0\);_(&quot;$&quot;* &quot;-&quot;_);_(@_)"/>
    <numFmt numFmtId="170" formatCode="_-* #,##0.00_-;\-* #,##0.00_-;_-* &quot;-&quot;??_-;_-@_-"/>
    <numFmt numFmtId="171" formatCode="_ &quot;\&quot;* #,##0.00_ ;_ &quot;\&quot;* \-#,##0.00_ ;_ &quot;\&quot;* &quot;-&quot;??_ ;_ @_ "/>
    <numFmt numFmtId="172" formatCode="_ &quot;$&quot;* #,##0.00_ ;_ &quot;$&quot;* \-#,##0.00_ ;_ &quot;$&quot;* &quot;-&quot;??_ ;_ @_ "/>
    <numFmt numFmtId="173" formatCode="&quot;\&quot;#,##0.00;[Red]&quot;\&quot;\-#,##0.00"/>
    <numFmt numFmtId="174" formatCode="_ &quot;$&quot;* #,##0_ ;_ &quot;$&quot;* \-#,##0_ ;_ &quot;$&quot;* &quot;-&quot;_ ;_ @_ "/>
    <numFmt numFmtId="175" formatCode="_-&quot;\&quot;* #,##0.00_-;\-&quot;\&quot;* #,##0.00_-;_-&quot;\&quot;* &quot;-&quot;??_-;_-@_-"/>
    <numFmt numFmtId="176" formatCode="\$#,##0.00;\(\$#,##0.00\)"/>
    <numFmt numFmtId="177" formatCode="&quot;\&quot;#,##0;[Red]&quot;\&quot;\-#,##0"/>
    <numFmt numFmtId="178" formatCode="_ * #,##0_ ;_ * \-#,##0_ ;_ * &quot;-&quot;_ ;_ @_ "/>
    <numFmt numFmtId="179" formatCode="_ * #,##0.00_ ;_ * \-#,##0.00_ ;_ * &quot;-&quot;??_ ;_ @_ "/>
    <numFmt numFmtId="180" formatCode="#,##0.0;[Red]\-#,##0.0"/>
    <numFmt numFmtId="181" formatCode="_-* #,##0.00[$€-1]_-;\-* #,##0.00[$€-1]_-;_-* &quot;-&quot;??[$€-1]_-"/>
    <numFmt numFmtId="182" formatCode="_(* #,##0_);_(* \(#,##0\);_(* &quot;-&quot;_);_(@_)"/>
    <numFmt numFmtId="183" formatCode="_(* #,##0.00_);_(* \(#,##0.00\);_(* &quot;-&quot;??_);_(@_)"/>
    <numFmt numFmtId="184" formatCode="_-* #,##0_-;&quot;\&quot;\!\-* #,##0_-;_-* &quot;-&quot;_-;_-@_-"/>
    <numFmt numFmtId="185" formatCode="_-* #,##0\ &quot;?&quot;_-;\-* #,##0\ &quot;?&quot;_-;_-* &quot;-&quot;\ &quot;?&quot;_-;_-@_-"/>
    <numFmt numFmtId="186" formatCode="_-* #,##0.00\ &quot;?&quot;_-;\-* #,##0.00\ &quot;?&quot;_-;_-* &quot;-&quot;??\ &quot;?&quot;_-;_-@_-"/>
    <numFmt numFmtId="187" formatCode="_-* #,##0\ _?._-;\-* #,##0\ _?._-;_-* &quot;-&quot;\ _?._-;_-@_-"/>
    <numFmt numFmtId="188" formatCode="_-* #,##0.00\ _?._-;\-* #,##0.00\ _?._-;_-* &quot;-&quot;??\ _?._-;_-@_-"/>
    <numFmt numFmtId="189" formatCode="0.0%"/>
    <numFmt numFmtId="190" formatCode="#,##0.000"/>
    <numFmt numFmtId="191" formatCode="#,##0.000_ ;[Red]\-#,##0.000\ "/>
    <numFmt numFmtId="192" formatCode="#,##0.0_ ;[Red]\-#,##0.0\ "/>
  </numFmts>
  <fonts count="102">
    <font>
      <sz val="10"/>
      <name val="Arial Cyr"/>
      <charset val="204"/>
    </font>
    <font>
      <sz val="10"/>
      <name val="Arial Cyr"/>
      <charset val="204"/>
    </font>
    <font>
      <sz val="14"/>
      <name val="Arial Cyr"/>
      <charset val="204"/>
    </font>
    <font>
      <i/>
      <sz val="10"/>
      <name val="Arial Cyr"/>
      <charset val="204"/>
    </font>
    <font>
      <sz val="8"/>
      <name val="Arial Cyr"/>
      <charset val="204"/>
    </font>
    <font>
      <sz val="10"/>
      <name val="Arial"/>
      <family val="2"/>
    </font>
    <font>
      <sz val="10"/>
      <name val="Arial Cyr"/>
      <family val="1"/>
    </font>
    <font>
      <sz val="10"/>
      <name val="Arial Cyr"/>
      <family val="1"/>
      <charset val="204"/>
    </font>
    <font>
      <sz val="11"/>
      <name val="??o"/>
      <family val="3"/>
    </font>
    <font>
      <sz val="11"/>
      <name val="µ??o"/>
      <family val="3"/>
    </font>
    <font>
      <sz val="10"/>
      <name val="Helv"/>
      <family val="2"/>
    </font>
    <font>
      <sz val="12"/>
      <name val="Arial"/>
      <family val="2"/>
    </font>
    <font>
      <sz val="11"/>
      <name val="돋움"/>
      <family val="3"/>
      <charset val="129"/>
    </font>
    <font>
      <sz val="14"/>
      <name val="¾©"/>
      <charset val="204"/>
    </font>
    <font>
      <sz val="14"/>
      <name val="?©"/>
      <charset val="204"/>
    </font>
    <font>
      <sz val="10"/>
      <name val="Arial"/>
      <family val="2"/>
      <charset val="204"/>
    </font>
    <font>
      <sz val="12"/>
      <name val="¾©"/>
      <charset val="204"/>
    </font>
    <font>
      <sz val="12"/>
      <name val="???A?"/>
      <family val="3"/>
    </font>
    <font>
      <sz val="12"/>
      <name val="?UAAA?"/>
      <family val="1"/>
    </font>
    <font>
      <sz val="11"/>
      <name val="??oA?"/>
      <family val="3"/>
    </font>
    <font>
      <sz val="12"/>
      <name val="±???A?"/>
      <charset val="204"/>
    </font>
    <font>
      <sz val="12"/>
      <name val="±???A?"/>
      <family val="3"/>
      <charset val="129"/>
    </font>
    <font>
      <sz val="12"/>
      <name val="µ??oA?p"/>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iA¶"/>
      <charset val="204"/>
    </font>
    <font>
      <sz val="12"/>
      <name val="¸íÁ¶"/>
      <charset val="204"/>
    </font>
    <font>
      <sz val="11"/>
      <name val="µ??oA?"/>
      <charset val="204"/>
    </font>
    <font>
      <sz val="11"/>
      <name val="µ¸¿òÃ¼"/>
      <charset val="204"/>
    </font>
    <font>
      <sz val="12"/>
      <name val="µ??oA?"/>
      <charset val="204"/>
    </font>
    <font>
      <sz val="12"/>
      <name val="µ¸¿òÃ¼"/>
      <charset val="204"/>
    </font>
    <font>
      <sz val="14"/>
      <name val="–?’©"/>
      <family val="3"/>
      <charset val="129"/>
    </font>
    <font>
      <sz val="12"/>
      <name val="¹UAAA¼"/>
      <family val="3"/>
      <charset val="129"/>
    </font>
    <font>
      <b/>
      <sz val="10"/>
      <name val="Arial"/>
      <family val="2"/>
      <charset val="162"/>
    </font>
    <font>
      <sz val="10"/>
      <name val="Arial"/>
      <family val="2"/>
      <charset val="162"/>
    </font>
    <font>
      <sz val="10"/>
      <name val="?UAAA?"/>
      <family val="1"/>
    </font>
    <font>
      <sz val="11"/>
      <name val="굴림체"/>
      <family val="3"/>
      <charset val="129"/>
    </font>
    <font>
      <sz val="12"/>
      <name val="Times New Roman"/>
      <family val="1"/>
      <charset val="204"/>
    </font>
    <font>
      <b/>
      <sz val="12"/>
      <name val="Arial"/>
      <family val="2"/>
    </font>
    <font>
      <sz val="12"/>
      <name val="바탕체"/>
      <family val="1"/>
      <charset val="129"/>
    </font>
    <font>
      <sz val="12"/>
      <name val="№ЩЕБГј"/>
      <family val="1"/>
      <charset val="129"/>
    </font>
    <font>
      <sz val="12"/>
      <name val="굴림체"/>
      <family val="3"/>
      <charset val="129"/>
    </font>
    <font>
      <sz val="10"/>
      <name val="±јёІГј"/>
      <charset val="204"/>
    </font>
    <font>
      <sz val="12"/>
      <name val="№ЩЕБГј"/>
      <family val="3"/>
      <charset val="129"/>
    </font>
    <font>
      <sz val="14"/>
      <name val="–ѕ’©"/>
      <family val="3"/>
      <charset val="129"/>
    </font>
    <font>
      <sz val="10"/>
      <name val="Arial Cyr"/>
      <family val="2"/>
      <charset val="204"/>
    </font>
    <font>
      <sz val="8"/>
      <name val="Arial"/>
      <family val="2"/>
      <charset val="204"/>
    </font>
    <font>
      <sz val="11"/>
      <color indexed="8"/>
      <name val="Calibri"/>
      <family val="2"/>
      <charset val="204"/>
    </font>
    <font>
      <sz val="10"/>
      <name val="Helv"/>
      <charset val="204"/>
    </font>
    <font>
      <sz val="10"/>
      <name val="Arial Cyr"/>
      <family val="2"/>
    </font>
    <font>
      <b/>
      <sz val="18"/>
      <color indexed="24"/>
      <name val="바탕체"/>
      <family val="1"/>
      <charset val="129"/>
    </font>
    <font>
      <b/>
      <sz val="15"/>
      <color indexed="24"/>
      <name val="바탕체"/>
      <family val="1"/>
      <charset val="129"/>
    </font>
    <font>
      <u/>
      <sz val="10"/>
      <color indexed="36"/>
      <name val="Arial Cyr"/>
      <family val="2"/>
      <charset val="204"/>
    </font>
    <font>
      <sz val="12"/>
      <name val="┭병릇"/>
      <family val="1"/>
      <charset val="129"/>
    </font>
    <font>
      <sz val="12"/>
      <name val="뼻뮝"/>
      <family val="1"/>
      <charset val="129"/>
    </font>
    <font>
      <sz val="11"/>
      <name val="돋움"/>
      <charset val="129"/>
    </font>
    <font>
      <sz val="10"/>
      <name val="굴림체"/>
      <family val="3"/>
      <charset val="129"/>
    </font>
    <font>
      <sz val="12"/>
      <name val="옢?릇"/>
      <family val="3"/>
      <charset val="129"/>
    </font>
    <font>
      <sz val="14"/>
      <name val="뼻뮝"/>
      <family val="3"/>
      <charset val="129"/>
    </font>
    <font>
      <sz val="12"/>
      <name val="Times New Roman Cyr"/>
      <family val="1"/>
      <charset val="204"/>
    </font>
    <font>
      <sz val="11"/>
      <name val="TimesET"/>
      <family val="1"/>
    </font>
    <font>
      <sz val="9"/>
      <name val="Times New Roman Cyr"/>
      <family val="1"/>
      <charset val="204"/>
    </font>
    <font>
      <b/>
      <sz val="12"/>
      <name val="Arial Cyr"/>
      <charset val="204"/>
    </font>
    <font>
      <sz val="12"/>
      <name val="Bodoni MT Black"/>
      <family val="1"/>
    </font>
    <font>
      <sz val="9"/>
      <name val="Arial Cyr"/>
      <charset val="204"/>
    </font>
    <font>
      <sz val="12"/>
      <name val="Arial Cyr"/>
      <charset val="204"/>
    </font>
    <font>
      <b/>
      <sz val="12"/>
      <name val="Arial Cyr"/>
      <family val="2"/>
      <charset val="204"/>
    </font>
    <font>
      <b/>
      <sz val="10"/>
      <name val="Arial Cyr"/>
      <family val="2"/>
      <charset val="204"/>
    </font>
    <font>
      <sz val="10"/>
      <name val="Bodoni MT Black"/>
      <family val="1"/>
    </font>
    <font>
      <sz val="11"/>
      <name val="Arial Narrow"/>
      <family val="2"/>
      <charset val="204"/>
    </font>
    <font>
      <b/>
      <sz val="8"/>
      <name val="Arial Narrow"/>
      <family val="2"/>
      <charset val="204"/>
    </font>
    <font>
      <b/>
      <sz val="10"/>
      <name val="Arial Cyr"/>
      <charset val="204"/>
    </font>
    <font>
      <sz val="8"/>
      <name val="Arial Narrow"/>
      <family val="2"/>
      <charset val="204"/>
    </font>
    <font>
      <sz val="10"/>
      <name val="Arial Narrow"/>
      <family val="2"/>
      <charset val="204"/>
    </font>
    <font>
      <sz val="12"/>
      <name val="Arial Cyr"/>
      <family val="2"/>
      <charset val="204"/>
    </font>
    <font>
      <i/>
      <sz val="12"/>
      <name val="Arial Cyr"/>
      <charset val="186"/>
    </font>
    <font>
      <sz val="12"/>
      <name val="Arial Cyr"/>
      <charset val="186"/>
    </font>
    <font>
      <sz val="14"/>
      <name val="Times New Roman"/>
      <family val="1"/>
      <charset val="204"/>
    </font>
    <font>
      <i/>
      <sz val="13"/>
      <name val="Times New Roman"/>
      <family val="1"/>
      <charset val="204"/>
    </font>
    <font>
      <b/>
      <i/>
      <sz val="13"/>
      <name val="Times New Roman"/>
      <family val="1"/>
      <charset val="204"/>
    </font>
    <font>
      <sz val="10"/>
      <name val="Times New Roman"/>
      <family val="1"/>
      <charset val="204"/>
    </font>
    <font>
      <i/>
      <sz val="10"/>
      <name val="Times New Roman"/>
      <family val="1"/>
      <charset val="204"/>
    </font>
    <font>
      <sz val="8"/>
      <name val="Times New Roman"/>
      <family val="1"/>
      <charset val="204"/>
    </font>
    <font>
      <sz val="11"/>
      <name val="Times New Roman"/>
      <family val="1"/>
      <charset val="204"/>
    </font>
    <font>
      <sz val="10"/>
      <color indexed="10"/>
      <name val="Arial Cyr"/>
      <charset val="204"/>
    </font>
    <font>
      <sz val="16"/>
      <name val="Arial Cyr"/>
      <charset val="204"/>
    </font>
    <font>
      <b/>
      <i/>
      <sz val="13"/>
      <name val="Arial Cyr"/>
      <charset val="204"/>
    </font>
    <font>
      <i/>
      <sz val="13"/>
      <name val="Arial Cyr"/>
      <charset val="186"/>
    </font>
    <font>
      <i/>
      <sz val="13"/>
      <name val="Arial Cyr"/>
      <charset val="204"/>
    </font>
    <font>
      <sz val="10"/>
      <color rgb="FFFF0000"/>
      <name val="Arial Cyr"/>
      <charset val="204"/>
    </font>
    <font>
      <sz val="10"/>
      <color rgb="FF000000"/>
      <name val="Arial"/>
      <family val="2"/>
      <charset val="204"/>
    </font>
    <font>
      <b/>
      <sz val="14"/>
      <name val="Times New Roman"/>
      <family val="1"/>
      <charset val="204"/>
    </font>
    <font>
      <sz val="12"/>
      <color rgb="FF222222"/>
      <name val="Inherit"/>
      <charset val="204"/>
    </font>
    <font>
      <i/>
      <sz val="12"/>
      <color rgb="FF222222"/>
      <name val="Inherit"/>
      <charset val="204"/>
    </font>
    <font>
      <sz val="11"/>
      <name val="Arial Cyr"/>
      <charset val="204"/>
    </font>
    <font>
      <b/>
      <sz val="11"/>
      <name val="Arial Cyr"/>
      <charset val="204"/>
    </font>
    <font>
      <b/>
      <sz val="10"/>
      <name val="Bodoni MT Black"/>
      <family val="1"/>
    </font>
    <font>
      <sz val="10"/>
      <color theme="1"/>
      <name val="Arial Cyr"/>
      <charset val="204"/>
    </font>
  </fonts>
  <fills count="6">
    <fill>
      <patternFill patternType="none"/>
    </fill>
    <fill>
      <patternFill patternType="gray125"/>
    </fill>
    <fill>
      <patternFill patternType="solid">
        <fgColor indexed="26"/>
        <bgColor indexed="26"/>
      </patternFill>
    </fill>
    <fill>
      <patternFill patternType="mediumGray">
        <bgColor indexed="22"/>
      </patternFill>
    </fill>
    <fill>
      <patternFill patternType="solid">
        <fgColor indexed="9"/>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09">
    <xf numFmtId="0" fontId="0" fillId="0" borderId="0"/>
    <xf numFmtId="0" fontId="5" fillId="0" borderId="0"/>
    <xf numFmtId="0" fontId="6" fillId="0" borderId="0"/>
    <xf numFmtId="0" fontId="7" fillId="0" borderId="0"/>
    <xf numFmtId="0" fontId="5" fillId="0" borderId="0"/>
    <xf numFmtId="0" fontId="8" fillId="0" borderId="0" applyFont="0" applyFill="0" applyBorder="0" applyAlignment="0" applyProtection="0"/>
    <xf numFmtId="0" fontId="9" fillId="0" borderId="0" applyFont="0" applyFill="0" applyBorder="0" applyAlignment="0" applyProtection="0"/>
    <xf numFmtId="0" fontId="10" fillId="0" borderId="0"/>
    <xf numFmtId="0" fontId="5" fillId="0" borderId="0"/>
    <xf numFmtId="0" fontId="11" fillId="0" borderId="0"/>
    <xf numFmtId="167" fontId="12" fillId="0" borderId="0" applyFont="0" applyFill="0" applyBorder="0" applyAlignment="0" applyProtection="0"/>
    <xf numFmtId="0" fontId="5" fillId="0" borderId="0"/>
    <xf numFmtId="0" fontId="8" fillId="0" borderId="0" applyFont="0" applyFill="0" applyBorder="0" applyAlignment="0" applyProtection="0"/>
    <xf numFmtId="167" fontId="12" fillId="0" borderId="0" applyFont="0" applyFill="0" applyBorder="0" applyAlignment="0" applyProtection="0"/>
    <xf numFmtId="0" fontId="12" fillId="0" borderId="0" applyFont="0" applyFill="0" applyBorder="0" applyAlignment="0" applyProtection="0"/>
    <xf numFmtId="0" fontId="5" fillId="0" borderId="0"/>
    <xf numFmtId="0" fontId="10" fillId="0" borderId="0"/>
    <xf numFmtId="0" fontId="12" fillId="0" borderId="0" applyFont="0" applyFill="0" applyBorder="0" applyAlignment="0" applyProtection="0"/>
    <xf numFmtId="0" fontId="5" fillId="0" borderId="0"/>
    <xf numFmtId="0" fontId="12" fillId="0" borderId="0" applyFont="0" applyFill="0" applyBorder="0" applyAlignment="0" applyProtection="0"/>
    <xf numFmtId="0" fontId="10" fillId="0" borderId="0"/>
    <xf numFmtId="0" fontId="10" fillId="0" borderId="0"/>
    <xf numFmtId="0" fontId="11" fillId="0" borderId="0"/>
    <xf numFmtId="167" fontId="12" fillId="0" borderId="0" applyFont="0" applyFill="0" applyBorder="0" applyAlignment="0" applyProtection="0"/>
    <xf numFmtId="0" fontId="5" fillId="0" borderId="0"/>
    <xf numFmtId="0" fontId="8" fillId="0" borderId="0" applyFont="0" applyFill="0" applyBorder="0" applyAlignment="0" applyProtection="0"/>
    <xf numFmtId="0" fontId="5" fillId="0" borderId="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6" fillId="0" borderId="0"/>
    <xf numFmtId="0" fontId="17"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170" fontId="17"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2" fillId="0" borderId="0" applyFont="0" applyFill="0" applyBorder="0" applyAlignment="0" applyProtection="0"/>
    <xf numFmtId="171" fontId="20" fillId="0" borderId="0" applyFont="0" applyFill="0" applyBorder="0" applyAlignment="0" applyProtection="0"/>
    <xf numFmtId="0" fontId="20"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2" fillId="0" borderId="0" applyFont="0" applyFill="0" applyBorder="0" applyAlignment="0" applyProtection="0"/>
    <xf numFmtId="0" fontId="28"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2" fontId="26" fillId="0" borderId="0" applyFont="0" applyFill="0" applyBorder="0" applyAlignment="0" applyProtection="0"/>
    <xf numFmtId="172"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4" fontId="31" fillId="0" borderId="0" applyFont="0" applyFill="0" applyBorder="0" applyAlignment="0" applyProtection="0"/>
    <xf numFmtId="174" fontId="32" fillId="0" borderId="0" applyFont="0" applyFill="0" applyBorder="0" applyAlignment="0" applyProtection="0"/>
    <xf numFmtId="169" fontId="25" fillId="0" borderId="0" applyFont="0" applyFill="0" applyBorder="0" applyAlignment="0" applyProtection="0"/>
    <xf numFmtId="169"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175" fontId="17"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22"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2" fillId="0" borderId="0" applyFont="0" applyFill="0" applyBorder="0" applyAlignment="0" applyProtection="0"/>
    <xf numFmtId="0" fontId="28"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6" fontId="26" fillId="0" borderId="0" applyFont="0" applyFill="0" applyBorder="0" applyAlignment="0" applyProtection="0"/>
    <xf numFmtId="176"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68" fontId="25" fillId="0" borderId="0" applyFont="0" applyFill="0" applyBorder="0" applyAlignment="0" applyProtection="0"/>
    <xf numFmtId="168"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5" fillId="0" borderId="0"/>
    <xf numFmtId="0" fontId="23" fillId="0" borderId="0" applyFont="0" applyFill="0" applyBorder="0" applyAlignment="0" applyProtection="0"/>
    <xf numFmtId="178" fontId="36" fillId="0" borderId="0" applyFont="0" applyFill="0" applyBorder="0" applyAlignment="0" applyProtection="0"/>
    <xf numFmtId="0" fontId="24" fillId="0" borderId="0" applyFont="0" applyFill="0" applyBorder="0" applyAlignment="0" applyProtection="0"/>
    <xf numFmtId="179" fontId="36" fillId="0" borderId="0" applyFont="0" applyFill="0" applyBorder="0" applyAlignment="0" applyProtection="0"/>
    <xf numFmtId="38" fontId="15" fillId="2" borderId="1">
      <protection locked="0"/>
    </xf>
    <xf numFmtId="38" fontId="15" fillId="0" borderId="1"/>
    <xf numFmtId="38" fontId="37" fillId="0" borderId="1"/>
    <xf numFmtId="180" fontId="15" fillId="0" borderId="1"/>
    <xf numFmtId="0" fontId="37" fillId="0" borderId="1" applyNumberFormat="0">
      <alignment horizontal="center"/>
    </xf>
    <xf numFmtId="38" fontId="37" fillId="3" borderId="1" applyNumberFormat="0" applyFont="0" applyBorder="0" applyAlignment="0">
      <alignment horizontal="center"/>
    </xf>
    <xf numFmtId="0" fontId="38" fillId="0" borderId="1" applyNumberFormat="0"/>
    <xf numFmtId="0" fontId="37" fillId="0" borderId="1" applyNumberFormat="0"/>
    <xf numFmtId="0" fontId="38" fillId="0" borderId="1" applyNumberFormat="0">
      <alignment horizontal="right"/>
    </xf>
    <xf numFmtId="0" fontId="12" fillId="0" borderId="0" applyFont="0" applyFill="0" applyBorder="0" applyAlignment="0" applyProtection="0"/>
    <xf numFmtId="0" fontId="39" fillId="0" borderId="0"/>
    <xf numFmtId="0" fontId="24" fillId="0" borderId="0"/>
    <xf numFmtId="0" fontId="36" fillId="0" borderId="0"/>
    <xf numFmtId="0" fontId="40" fillId="0" borderId="0"/>
    <xf numFmtId="181" fontId="41" fillId="0" borderId="0" applyFont="0" applyFill="0" applyBorder="0" applyAlignment="0" applyProtection="0"/>
    <xf numFmtId="0" fontId="42" fillId="0" borderId="2" applyNumberFormat="0" applyAlignment="0" applyProtection="0">
      <alignment horizontal="left" vertical="center"/>
    </xf>
    <xf numFmtId="0" fontId="42" fillId="0" borderId="3">
      <alignment horizontal="left" vertical="center"/>
    </xf>
    <xf numFmtId="0" fontId="17" fillId="0" borderId="0"/>
    <xf numFmtId="0" fontId="1" fillId="0" borderId="0"/>
    <xf numFmtId="0" fontId="43" fillId="0" borderId="0" applyFont="0" applyFill="0" applyBorder="0" applyAlignment="0" applyProtection="0"/>
    <xf numFmtId="0" fontId="43" fillId="0" borderId="0" applyFont="0" applyFill="0" applyBorder="0" applyAlignment="0" applyProtection="0"/>
    <xf numFmtId="9" fontId="44"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0" fontId="43" fillId="0" borderId="0" applyFont="0" applyFill="0" applyBorder="0" applyAlignment="0" applyProtection="0"/>
    <xf numFmtId="0" fontId="45" fillId="0" borderId="0" applyFont="0" applyFill="0" applyBorder="0" applyAlignment="0" applyProtection="0"/>
    <xf numFmtId="0" fontId="43" fillId="0" borderId="0" applyFont="0" applyFill="0" applyBorder="0" applyAlignment="0" applyProtection="0"/>
    <xf numFmtId="178" fontId="46" fillId="0" borderId="0" applyFont="0" applyFill="0" applyBorder="0" applyAlignment="0" applyProtection="0"/>
    <xf numFmtId="179" fontId="44" fillId="0" borderId="0" applyFont="0" applyFill="0" applyBorder="0" applyAlignment="0" applyProtection="0"/>
    <xf numFmtId="167" fontId="46" fillId="0" borderId="0" applyFont="0" applyFill="0" applyBorder="0" applyAlignment="0" applyProtection="0"/>
    <xf numFmtId="171" fontId="44" fillId="0" borderId="0" applyFont="0" applyFill="0" applyBorder="0" applyAlignment="0" applyProtection="0"/>
    <xf numFmtId="0" fontId="47" fillId="0" borderId="0"/>
    <xf numFmtId="40" fontId="35" fillId="0" borderId="0" applyFont="0" applyFill="0" applyBorder="0" applyAlignment="0" applyProtection="0"/>
    <xf numFmtId="38" fontId="35"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9" fillId="0" borderId="0"/>
    <xf numFmtId="0" fontId="44" fillId="0" borderId="0"/>
    <xf numFmtId="0" fontId="49" fillId="0" borderId="0"/>
    <xf numFmtId="0" fontId="5" fillId="0" borderId="0"/>
    <xf numFmtId="0" fontId="5" fillId="0" borderId="0"/>
    <xf numFmtId="0" fontId="5" fillId="0" borderId="0"/>
    <xf numFmtId="0" fontId="49" fillId="0" borderId="0"/>
    <xf numFmtId="0" fontId="49" fillId="0" borderId="0"/>
    <xf numFmtId="0" fontId="50" fillId="0" borderId="0">
      <alignment horizontal="left"/>
    </xf>
    <xf numFmtId="0" fontId="51"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 fillId="0" borderId="0" applyFont="0" applyFill="0" applyBorder="0" applyAlignment="0" applyProtection="0"/>
    <xf numFmtId="0" fontId="52" fillId="0" borderId="0"/>
    <xf numFmtId="182" fontId="53" fillId="0" borderId="0" applyFont="0" applyFill="0" applyBorder="0" applyAlignment="0" applyProtection="0"/>
    <xf numFmtId="183" fontId="53" fillId="0" borderId="0" applyFont="0" applyFill="0" applyBorder="0" applyAlignment="0" applyProtection="0"/>
    <xf numFmtId="164" fontId="51" fillId="0" borderId="0" applyFont="0" applyFill="0" applyBorder="0" applyAlignment="0" applyProtection="0"/>
    <xf numFmtId="183" fontId="15" fillId="0" borderId="0" applyFont="0" applyFill="0" applyBorder="0" applyAlignment="0" applyProtection="0"/>
    <xf numFmtId="164" fontId="1"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5" fillId="0" borderId="0" applyFont="0" applyFill="0" applyBorder="0" applyAlignment="0" applyProtection="0"/>
    <xf numFmtId="0" fontId="12"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9" fontId="43" fillId="0" borderId="0" applyFont="0" applyFill="0" applyBorder="0" applyAlignment="0" applyProtection="0"/>
    <xf numFmtId="0" fontId="58" fillId="0" borderId="0"/>
    <xf numFmtId="0" fontId="57" fillId="0" borderId="0" applyFont="0" applyFill="0" applyBorder="0" applyAlignment="0" applyProtection="0"/>
    <xf numFmtId="0" fontId="57" fillId="0" borderId="0" applyFont="0" applyFill="0" applyBorder="0" applyAlignment="0" applyProtection="0"/>
    <xf numFmtId="0" fontId="12" fillId="0" borderId="0" applyFont="0" applyFill="0" applyBorder="0" applyAlignment="0" applyProtection="0"/>
    <xf numFmtId="184" fontId="59" fillId="0" borderId="0" applyFont="0" applyFill="0" applyBorder="0" applyAlignment="0" applyProtection="0"/>
    <xf numFmtId="0" fontId="43" fillId="0" borderId="0" applyFont="0" applyFill="0" applyBorder="0" applyAlignment="0" applyProtection="0"/>
    <xf numFmtId="0" fontId="12" fillId="0" borderId="0" applyFont="0" applyFill="0" applyBorder="0" applyAlignment="0" applyProtection="0"/>
    <xf numFmtId="0" fontId="45" fillId="0" borderId="0" applyFont="0" applyFill="0" applyBorder="0" applyAlignment="0" applyProtection="0"/>
    <xf numFmtId="0" fontId="43" fillId="0" borderId="0" applyFont="0" applyFill="0" applyBorder="0" applyAlignment="0" applyProtection="0"/>
    <xf numFmtId="185" fontId="49" fillId="0" borderId="0" applyFont="0" applyFill="0" applyBorder="0" applyAlignment="0" applyProtection="0"/>
    <xf numFmtId="186" fontId="49" fillId="0" borderId="0" applyFont="0" applyFill="0" applyBorder="0" applyAlignment="0" applyProtection="0"/>
    <xf numFmtId="0" fontId="43" fillId="0" borderId="0" applyFont="0" applyFill="0" applyBorder="0" applyAlignment="0" applyProtection="0"/>
    <xf numFmtId="167" fontId="43" fillId="0" borderId="0" applyFont="0" applyFill="0" applyBorder="0" applyAlignment="0" applyProtection="0"/>
    <xf numFmtId="171" fontId="43" fillId="0" borderId="0" applyFont="0" applyFill="0" applyBorder="0" applyAlignment="0" applyProtection="0"/>
    <xf numFmtId="0" fontId="60" fillId="0" borderId="0"/>
    <xf numFmtId="0" fontId="61" fillId="0" borderId="0"/>
    <xf numFmtId="0" fontId="12" fillId="0" borderId="0" applyFont="0" applyFill="0" applyBorder="0" applyAlignment="0" applyProtection="0"/>
    <xf numFmtId="0" fontId="62" fillId="0" borderId="0"/>
    <xf numFmtId="0" fontId="49" fillId="0" borderId="0"/>
    <xf numFmtId="0" fontId="43" fillId="0" borderId="0"/>
    <xf numFmtId="0" fontId="6" fillId="0" borderId="0"/>
    <xf numFmtId="0" fontId="49" fillId="0" borderId="0"/>
    <xf numFmtId="0" fontId="53" fillId="0" borderId="0"/>
    <xf numFmtId="0" fontId="49" fillId="0" borderId="0" applyNumberFormat="0" applyProtection="0"/>
    <xf numFmtId="0" fontId="49" fillId="0" borderId="0" applyNumberFormat="0" applyProtection="0"/>
    <xf numFmtId="0" fontId="49" fillId="0" borderId="0"/>
    <xf numFmtId="0" fontId="63" fillId="0" borderId="0"/>
    <xf numFmtId="0" fontId="49" fillId="0" borderId="0"/>
    <xf numFmtId="0" fontId="64" fillId="0" borderId="0"/>
    <xf numFmtId="0" fontId="64" fillId="0" borderId="0"/>
    <xf numFmtId="0" fontId="49" fillId="0" borderId="0"/>
    <xf numFmtId="0" fontId="64" fillId="0" borderId="0"/>
    <xf numFmtId="0" fontId="64" fillId="0" borderId="0"/>
    <xf numFmtId="0" fontId="64" fillId="0" borderId="0"/>
    <xf numFmtId="0" fontId="65" fillId="0" borderId="0" applyAlignment="0"/>
    <xf numFmtId="0" fontId="64" fillId="0" borderId="0"/>
    <xf numFmtId="0" fontId="63" fillId="0" borderId="0"/>
    <xf numFmtId="0" fontId="49" fillId="0" borderId="0"/>
    <xf numFmtId="0" fontId="49" fillId="0" borderId="0"/>
    <xf numFmtId="187" fontId="49" fillId="0" borderId="0" applyFont="0" applyFill="0" applyBorder="0" applyAlignment="0" applyProtection="0"/>
    <xf numFmtId="188" fontId="49" fillId="0" borderId="0" applyFont="0" applyFill="0" applyBorder="0" applyAlignment="0" applyProtection="0"/>
  </cellStyleXfs>
  <cellXfs count="266">
    <xf numFmtId="0" fontId="0" fillId="0" borderId="0" xfId="0"/>
    <xf numFmtId="0" fontId="0" fillId="0" borderId="1" xfId="0" applyBorder="1" applyAlignment="1">
      <alignment horizontal="center"/>
    </xf>
    <xf numFmtId="0" fontId="0" fillId="0" borderId="0" xfId="0" applyFill="1"/>
    <xf numFmtId="0" fontId="0" fillId="0" borderId="0" xfId="0" applyFont="1"/>
    <xf numFmtId="0" fontId="66" fillId="0" borderId="0" xfId="0" applyFont="1"/>
    <xf numFmtId="0" fontId="0" fillId="0" borderId="0" xfId="0" applyFont="1" applyFill="1"/>
    <xf numFmtId="0" fontId="3" fillId="0" borderId="0" xfId="0" applyFont="1"/>
    <xf numFmtId="0" fontId="1" fillId="0" borderId="0" xfId="0" applyFont="1"/>
    <xf numFmtId="0" fontId="1" fillId="0" borderId="4" xfId="0" applyFont="1" applyBorder="1"/>
    <xf numFmtId="0" fontId="68" fillId="0" borderId="4" xfId="0" applyFont="1" applyBorder="1" applyAlignment="1">
      <alignment horizontal="center" vertical="center" wrapText="1"/>
    </xf>
    <xf numFmtId="0" fontId="1" fillId="0" borderId="5" xfId="0" applyFont="1" applyBorder="1"/>
    <xf numFmtId="0" fontId="1" fillId="0" borderId="1" xfId="0" applyFont="1" applyBorder="1" applyAlignment="1">
      <alignment horizontal="center" vertical="center"/>
    </xf>
    <xf numFmtId="0" fontId="68" fillId="0" borderId="1" xfId="0" applyFont="1" applyFill="1" applyBorder="1" applyAlignment="1">
      <alignment horizontal="center" vertical="center"/>
    </xf>
    <xf numFmtId="0" fontId="68" fillId="0" borderId="1" xfId="0" applyFont="1" applyBorder="1" applyAlignment="1">
      <alignment horizontal="center" vertical="center"/>
    </xf>
    <xf numFmtId="166" fontId="1" fillId="0" borderId="1" xfId="0" applyNumberFormat="1" applyFont="1" applyBorder="1" applyAlignment="1">
      <alignment horizontal="center"/>
    </xf>
    <xf numFmtId="165" fontId="1" fillId="0" borderId="4" xfId="0" applyNumberFormat="1" applyFont="1" applyBorder="1" applyAlignment="1">
      <alignment horizontal="center"/>
    </xf>
    <xf numFmtId="0" fontId="1" fillId="0" borderId="6" xfId="0" applyFont="1" applyBorder="1" applyAlignment="1">
      <alignment horizontal="center" vertical="center"/>
    </xf>
    <xf numFmtId="0" fontId="68" fillId="0" borderId="6" xfId="0" applyFont="1" applyBorder="1" applyAlignment="1">
      <alignment horizontal="center" vertical="center"/>
    </xf>
    <xf numFmtId="166" fontId="1" fillId="0" borderId="4" xfId="0" applyNumberFormat="1" applyFont="1" applyBorder="1" applyAlignment="1">
      <alignment horizontal="center"/>
    </xf>
    <xf numFmtId="0" fontId="1" fillId="0" borderId="4" xfId="0" applyFont="1" applyBorder="1" applyAlignment="1">
      <alignment horizontal="center" vertical="center"/>
    </xf>
    <xf numFmtId="0" fontId="68" fillId="0" borderId="5" xfId="0" applyFont="1" applyBorder="1" applyAlignment="1">
      <alignment horizontal="center"/>
    </xf>
    <xf numFmtId="0" fontId="69" fillId="0" borderId="7" xfId="0" applyFont="1" applyBorder="1" applyAlignment="1">
      <alignment horizontal="center"/>
    </xf>
    <xf numFmtId="0" fontId="69" fillId="0" borderId="8" xfId="0" applyFont="1" applyBorder="1" applyAlignment="1">
      <alignment horizontal="center"/>
    </xf>
    <xf numFmtId="0" fontId="69" fillId="0" borderId="4" xfId="0" applyFont="1" applyBorder="1" applyAlignment="1">
      <alignment horizontal="center"/>
    </xf>
    <xf numFmtId="0" fontId="1" fillId="0" borderId="5" xfId="0" applyFont="1" applyBorder="1" applyAlignment="1">
      <alignment horizontal="center" vertical="center"/>
    </xf>
    <xf numFmtId="0" fontId="68" fillId="0" borderId="1" xfId="0" applyFont="1" applyBorder="1" applyAlignment="1">
      <alignment vertical="center"/>
    </xf>
    <xf numFmtId="0" fontId="71" fillId="0" borderId="0" xfId="0" applyFont="1" applyFill="1" applyBorder="1" applyAlignment="1">
      <alignment horizontal="center"/>
    </xf>
    <xf numFmtId="0" fontId="71" fillId="0" borderId="9" xfId="0" applyFont="1" applyFill="1" applyBorder="1" applyAlignment="1">
      <alignment horizontal="center"/>
    </xf>
    <xf numFmtId="2" fontId="71" fillId="0" borderId="1" xfId="0" applyNumberFormat="1" applyFont="1" applyFill="1" applyBorder="1" applyAlignment="1">
      <alignment horizontal="center" vertical="center" wrapText="1"/>
    </xf>
    <xf numFmtId="0" fontId="0" fillId="0" borderId="6" xfId="0" applyFill="1" applyBorder="1" applyAlignment="1">
      <alignment horizontal="left" indent="1"/>
    </xf>
    <xf numFmtId="191" fontId="0" fillId="4" borderId="1" xfId="0" applyNumberFormat="1" applyFill="1" applyBorder="1" applyAlignment="1">
      <alignment horizontal="right"/>
    </xf>
    <xf numFmtId="192" fontId="0" fillId="0" borderId="6" xfId="0" applyNumberFormat="1" applyFill="1" applyBorder="1" applyAlignment="1">
      <alignment horizontal="center"/>
    </xf>
    <xf numFmtId="0" fontId="0" fillId="0" borderId="1" xfId="0" applyFill="1" applyBorder="1" applyAlignment="1">
      <alignment horizontal="left" indent="1"/>
    </xf>
    <xf numFmtId="192" fontId="0" fillId="0" borderId="1" xfId="0" applyNumberFormat="1" applyFill="1" applyBorder="1" applyAlignment="1">
      <alignment horizontal="center"/>
    </xf>
    <xf numFmtId="191" fontId="0" fillId="0" borderId="1" xfId="0" applyNumberFormat="1" applyFill="1" applyBorder="1" applyAlignment="1">
      <alignment horizontal="center"/>
    </xf>
    <xf numFmtId="0" fontId="0" fillId="0" borderId="1" xfId="0" applyFill="1" applyBorder="1" applyAlignment="1">
      <alignment horizontal="left" wrapText="1" indent="1"/>
    </xf>
    <xf numFmtId="2" fontId="0" fillId="0" borderId="0" xfId="0" applyNumberFormat="1" applyFill="1"/>
    <xf numFmtId="0" fontId="0" fillId="0" borderId="1" xfId="0" applyFill="1" applyBorder="1"/>
    <xf numFmtId="2" fontId="0" fillId="0" borderId="1" xfId="0" applyNumberFormat="1" applyFill="1" applyBorder="1"/>
    <xf numFmtId="0" fontId="72" fillId="0" borderId="0" xfId="0" applyFont="1" applyFill="1" applyBorder="1" applyAlignment="1">
      <alignment horizontal="left"/>
    </xf>
    <xf numFmtId="0" fontId="4" fillId="0" borderId="4" xfId="0" applyFont="1" applyFill="1" applyBorder="1" applyAlignment="1">
      <alignment horizontal="center"/>
    </xf>
    <xf numFmtId="0" fontId="4" fillId="0" borderId="6" xfId="0" applyFont="1" applyFill="1" applyBorder="1" applyAlignment="1">
      <alignment horizont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4" fillId="0" borderId="6" xfId="0" applyFont="1" applyBorder="1" applyAlignment="1">
      <alignment horizontal="center" vertical="center" wrapText="1"/>
    </xf>
    <xf numFmtId="166" fontId="75" fillId="0" borderId="1" xfId="0" applyNumberFormat="1" applyFont="1" applyFill="1" applyBorder="1" applyAlignment="1">
      <alignment horizontal="center" vertical="center" wrapText="1"/>
    </xf>
    <xf numFmtId="0" fontId="75" fillId="0" borderId="1" xfId="0" applyFont="1" applyFill="1" applyBorder="1" applyAlignment="1">
      <alignment horizontal="center" vertical="center" wrapText="1"/>
    </xf>
    <xf numFmtId="0" fontId="68" fillId="0" borderId="1" xfId="0" applyFont="1" applyFill="1" applyBorder="1" applyAlignment="1">
      <alignment horizontal="left" indent="1"/>
    </xf>
    <xf numFmtId="166" fontId="0" fillId="0" borderId="1" xfId="0" applyNumberFormat="1" applyFill="1" applyBorder="1" applyAlignment="1">
      <alignment horizontal="center"/>
    </xf>
    <xf numFmtId="3" fontId="75"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xf>
    <xf numFmtId="166" fontId="0" fillId="0" borderId="0" xfId="0" applyNumberFormat="1" applyBorder="1" applyAlignment="1">
      <alignment horizontal="left" vertical="center"/>
    </xf>
    <xf numFmtId="3" fontId="76" fillId="0" borderId="0" xfId="0" applyNumberFormat="1" applyFont="1" applyFill="1" applyBorder="1" applyAlignment="1">
      <alignment horizontal="center" vertical="center"/>
    </xf>
    <xf numFmtId="0" fontId="76" fillId="0" borderId="0" xfId="0" applyFont="1" applyAlignment="1">
      <alignment vertical="center"/>
    </xf>
    <xf numFmtId="0" fontId="76" fillId="0" borderId="0" xfId="0" applyFont="1" applyFill="1" applyAlignment="1">
      <alignment vertical="center"/>
    </xf>
    <xf numFmtId="166" fontId="0" fillId="0" borderId="0" xfId="0" applyNumberFormat="1" applyFill="1" applyBorder="1" applyAlignment="1">
      <alignment horizontal="left" vertical="center"/>
    </xf>
    <xf numFmtId="0" fontId="77" fillId="0" borderId="0" xfId="0" applyFont="1" applyAlignment="1">
      <alignment vertical="center"/>
    </xf>
    <xf numFmtId="0" fontId="0" fillId="0" borderId="0" xfId="0" applyBorder="1" applyAlignment="1"/>
    <xf numFmtId="0" fontId="0" fillId="0" borderId="0" xfId="0" applyAlignment="1"/>
    <xf numFmtId="0" fontId="1" fillId="0" borderId="0" xfId="0" applyFont="1" applyBorder="1" applyAlignment="1">
      <alignment horizontal="center"/>
    </xf>
    <xf numFmtId="0" fontId="0" fillId="0" borderId="4" xfId="0" applyBorder="1" applyAlignment="1">
      <alignment horizontal="center" vertical="center"/>
    </xf>
    <xf numFmtId="0" fontId="68" fillId="0" borderId="8" xfId="0" applyFont="1" applyBorder="1" applyAlignment="1">
      <alignment horizontal="center" vertical="center"/>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left" wrapText="1" indent="1"/>
    </xf>
    <xf numFmtId="3" fontId="4" fillId="0" borderId="1" xfId="0" applyNumberFormat="1" applyFont="1" applyBorder="1" applyAlignment="1">
      <alignment horizontal="center"/>
    </xf>
    <xf numFmtId="0" fontId="0" fillId="0" borderId="1" xfId="0" applyBorder="1" applyAlignment="1">
      <alignment horizontal="center" vertical="center"/>
    </xf>
    <xf numFmtId="3" fontId="4" fillId="0" borderId="1" xfId="0" applyNumberFormat="1" applyFont="1" applyBorder="1" applyAlignment="1">
      <alignment horizontal="center" vertical="center"/>
    </xf>
    <xf numFmtId="2" fontId="0" fillId="0" borderId="1" xfId="0" applyNumberFormat="1" applyBorder="1" applyAlignment="1">
      <alignment horizontal="center"/>
    </xf>
    <xf numFmtId="16" fontId="0" fillId="0" borderId="1" xfId="0" applyNumberFormat="1" applyBorder="1" applyAlignment="1">
      <alignment horizontal="center"/>
    </xf>
    <xf numFmtId="0" fontId="0" fillId="0" borderId="0" xfId="0" applyBorder="1" applyAlignment="1">
      <alignment horizontal="left"/>
    </xf>
    <xf numFmtId="0" fontId="78" fillId="0" borderId="0" xfId="0" applyFont="1" applyFill="1"/>
    <xf numFmtId="2" fontId="78" fillId="0" borderId="0" xfId="0" applyNumberFormat="1" applyFont="1" applyFill="1" applyBorder="1"/>
    <xf numFmtId="2" fontId="79" fillId="0" borderId="0" xfId="0" applyNumberFormat="1" applyFont="1" applyFill="1" applyBorder="1"/>
    <xf numFmtId="2" fontId="71" fillId="0" borderId="11" xfId="0" applyNumberFormat="1" applyFont="1" applyFill="1" applyBorder="1" applyAlignment="1">
      <alignment horizontal="center" vertical="center" wrapText="1"/>
    </xf>
    <xf numFmtId="0" fontId="78" fillId="0" borderId="12" xfId="0" applyFont="1" applyFill="1" applyBorder="1" applyAlignment="1">
      <alignment horizontal="left" indent="1"/>
    </xf>
    <xf numFmtId="166" fontId="69" fillId="0" borderId="1" xfId="0" applyNumberFormat="1" applyFont="1" applyFill="1" applyBorder="1" applyAlignment="1">
      <alignment horizontal="center"/>
    </xf>
    <xf numFmtId="166" fontId="69" fillId="0" borderId="11" xfId="0" applyNumberFormat="1" applyFont="1" applyFill="1" applyBorder="1" applyAlignment="1">
      <alignment horizontal="center"/>
    </xf>
    <xf numFmtId="166" fontId="0" fillId="0" borderId="0" xfId="0" applyNumberFormat="1" applyFill="1"/>
    <xf numFmtId="0" fontId="78" fillId="0" borderId="13" xfId="0" applyFont="1" applyFill="1" applyBorder="1" applyAlignment="1">
      <alignment horizontal="center"/>
    </xf>
    <xf numFmtId="166" fontId="69" fillId="0" borderId="14" xfId="0" applyNumberFormat="1" applyFont="1" applyFill="1" applyBorder="1" applyAlignment="1">
      <alignment horizontal="center"/>
    </xf>
    <xf numFmtId="192" fontId="78" fillId="0" borderId="0" xfId="0" applyNumberFormat="1" applyFont="1" applyFill="1"/>
    <xf numFmtId="2" fontId="78" fillId="0" borderId="0" xfId="0" applyNumberFormat="1" applyFont="1" applyFill="1"/>
    <xf numFmtId="0" fontId="78" fillId="0" borderId="1" xfId="0" applyFont="1" applyFill="1" applyBorder="1"/>
    <xf numFmtId="165" fontId="69" fillId="0" borderId="1" xfId="0" applyNumberFormat="1" applyFont="1" applyFill="1" applyBorder="1" applyAlignment="1">
      <alignment horizontal="center"/>
    </xf>
    <xf numFmtId="2" fontId="81" fillId="0" borderId="0" xfId="0" applyNumberFormat="1" applyFont="1" applyFill="1"/>
    <xf numFmtId="0" fontId="81" fillId="0" borderId="0" xfId="0" applyFont="1" applyFill="1"/>
    <xf numFmtId="191" fontId="0" fillId="4" borderId="1" xfId="0" applyNumberFormat="1" applyFill="1" applyBorder="1" applyAlignment="1">
      <alignment horizontal="center"/>
    </xf>
    <xf numFmtId="0" fontId="82" fillId="0" borderId="0" xfId="0" applyFont="1"/>
    <xf numFmtId="0" fontId="82" fillId="0" borderId="0" xfId="0" applyFont="1" applyAlignment="1">
      <alignment horizontal="right"/>
    </xf>
    <xf numFmtId="0" fontId="83" fillId="0" borderId="0" xfId="0" applyFont="1"/>
    <xf numFmtId="189" fontId="83" fillId="0" borderId="0" xfId="0" applyNumberFormat="1" applyFont="1" applyAlignment="1">
      <alignment horizontal="left"/>
    </xf>
    <xf numFmtId="189" fontId="83" fillId="0" borderId="0" xfId="0" applyNumberFormat="1" applyFont="1" applyFill="1" applyAlignment="1">
      <alignment horizontal="left"/>
    </xf>
    <xf numFmtId="3" fontId="83" fillId="0" borderId="0" xfId="0" applyNumberFormat="1" applyFont="1"/>
    <xf numFmtId="0" fontId="82" fillId="0" borderId="0" xfId="0" applyFont="1" applyFill="1" applyAlignment="1">
      <alignment horizontal="right"/>
    </xf>
    <xf numFmtId="190" fontId="83" fillId="0" borderId="0" xfId="0" applyNumberFormat="1" applyFont="1" applyFill="1"/>
    <xf numFmtId="0" fontId="82" fillId="0" borderId="0" xfId="0" applyFont="1" applyFill="1"/>
    <xf numFmtId="0" fontId="83" fillId="0" borderId="0" xfId="0" applyFont="1" applyFill="1"/>
    <xf numFmtId="189" fontId="83" fillId="0" borderId="0" xfId="0" applyNumberFormat="1" applyFont="1" applyFill="1"/>
    <xf numFmtId="0" fontId="82" fillId="0" borderId="0" xfId="0" applyFont="1" applyFill="1" applyAlignment="1">
      <alignment horizontal="left" indent="1"/>
    </xf>
    <xf numFmtId="0" fontId="84" fillId="0" borderId="4" xfId="0" applyFont="1" applyBorder="1"/>
    <xf numFmtId="0" fontId="84" fillId="0" borderId="6" xfId="0" applyFont="1" applyBorder="1"/>
    <xf numFmtId="0" fontId="84" fillId="0" borderId="6" xfId="0" applyFont="1" applyBorder="1" applyAlignment="1">
      <alignment horizontal="center"/>
    </xf>
    <xf numFmtId="0" fontId="84" fillId="0" borderId="1" xfId="0" applyFont="1" applyBorder="1" applyAlignment="1">
      <alignment horizontal="center"/>
    </xf>
    <xf numFmtId="0" fontId="84" fillId="0" borderId="10" xfId="0" applyFont="1" applyBorder="1" applyAlignment="1"/>
    <xf numFmtId="0" fontId="84" fillId="0" borderId="4" xfId="0" applyFont="1" applyBorder="1" applyAlignment="1">
      <alignment horizontal="center"/>
    </xf>
    <xf numFmtId="0" fontId="84" fillId="0" borderId="5" xfId="0" applyFont="1" applyBorder="1" applyAlignment="1">
      <alignment horizontal="center"/>
    </xf>
    <xf numFmtId="0" fontId="84" fillId="0" borderId="5" xfId="0" applyFont="1" applyBorder="1"/>
    <xf numFmtId="3" fontId="84" fillId="0" borderId="5" xfId="0" applyNumberFormat="1" applyFont="1" applyBorder="1"/>
    <xf numFmtId="0" fontId="87" fillId="0" borderId="1" xfId="0" applyFont="1" applyBorder="1"/>
    <xf numFmtId="3" fontId="84" fillId="0" borderId="1" xfId="0" applyNumberFormat="1" applyFont="1" applyBorder="1" applyAlignment="1">
      <alignment horizontal="center"/>
    </xf>
    <xf numFmtId="0" fontId="85" fillId="0" borderId="1" xfId="0" applyFont="1" applyBorder="1" applyAlignment="1">
      <alignment horizontal="left" wrapText="1"/>
    </xf>
    <xf numFmtId="165" fontId="87" fillId="0" borderId="1" xfId="0" applyNumberFormat="1" applyFont="1" applyBorder="1" applyAlignment="1">
      <alignment horizontal="center"/>
    </xf>
    <xf numFmtId="0" fontId="87" fillId="0" borderId="5" xfId="0" applyFont="1" applyBorder="1"/>
    <xf numFmtId="0" fontId="87" fillId="0" borderId="16" xfId="0" applyFont="1" applyBorder="1"/>
    <xf numFmtId="0" fontId="84" fillId="0" borderId="16" xfId="0" applyFont="1" applyBorder="1"/>
    <xf numFmtId="0" fontId="84" fillId="0" borderId="1" xfId="0" applyFont="1" applyBorder="1"/>
    <xf numFmtId="0" fontId="84" fillId="0" borderId="17" xfId="0" applyFont="1" applyBorder="1"/>
    <xf numFmtId="0" fontId="84" fillId="0" borderId="6" xfId="0" applyFont="1" applyBorder="1" applyAlignment="1">
      <alignment horizontal="center" vertical="center"/>
    </xf>
    <xf numFmtId="0" fontId="85" fillId="0" borderId="6" xfId="0" applyFont="1" applyBorder="1" applyAlignment="1">
      <alignment wrapText="1"/>
    </xf>
    <xf numFmtId="0" fontId="87" fillId="0" borderId="1" xfId="0" applyFont="1" applyBorder="1" applyAlignment="1">
      <alignment horizontal="center"/>
    </xf>
    <xf numFmtId="165" fontId="87" fillId="0" borderId="1" xfId="0" applyNumberFormat="1" applyFont="1" applyFill="1" applyBorder="1" applyAlignment="1">
      <alignment horizontal="center"/>
    </xf>
    <xf numFmtId="0" fontId="87" fillId="0" borderId="1" xfId="0" applyFont="1" applyFill="1" applyBorder="1" applyAlignment="1">
      <alignment horizontal="center"/>
    </xf>
    <xf numFmtId="0" fontId="87" fillId="0" borderId="6" xfId="0" applyFont="1" applyBorder="1"/>
    <xf numFmtId="3" fontId="87" fillId="0" borderId="6" xfId="0" applyNumberFormat="1" applyFont="1" applyFill="1" applyBorder="1" applyAlignment="1">
      <alignment horizontal="center"/>
    </xf>
    <xf numFmtId="3" fontId="87" fillId="0" borderId="6" xfId="0" applyNumberFormat="1" applyFont="1" applyFill="1" applyBorder="1"/>
    <xf numFmtId="3" fontId="87" fillId="0" borderId="6" xfId="0" applyNumberFormat="1" applyFont="1" applyFill="1" applyBorder="1" applyAlignment="1">
      <alignment horizontal="left" indent="1"/>
    </xf>
    <xf numFmtId="166" fontId="87" fillId="0" borderId="1" xfId="0" applyNumberFormat="1" applyFont="1" applyFill="1" applyBorder="1" applyAlignment="1">
      <alignment horizontal="center"/>
    </xf>
    <xf numFmtId="0" fontId="84" fillId="0" borderId="0" xfId="0" applyFont="1"/>
    <xf numFmtId="191" fontId="93" fillId="0" borderId="1" xfId="0" applyNumberFormat="1" applyFont="1" applyFill="1" applyBorder="1" applyAlignment="1">
      <alignment horizontal="center"/>
    </xf>
    <xf numFmtId="0" fontId="0" fillId="0" borderId="0" xfId="0" applyFill="1" applyBorder="1" applyAlignment="1">
      <alignment horizontal="left" indent="1"/>
    </xf>
    <xf numFmtId="166" fontId="0" fillId="0" borderId="0" xfId="0" applyNumberFormat="1" applyFill="1" applyBorder="1" applyAlignment="1">
      <alignment horizontal="center"/>
    </xf>
    <xf numFmtId="190" fontId="0" fillId="0" borderId="1" xfId="0" applyNumberFormat="1" applyFill="1" applyBorder="1" applyAlignment="1">
      <alignment horizontal="center"/>
    </xf>
    <xf numFmtId="4" fontId="0" fillId="0" borderId="1" xfId="0" applyNumberFormat="1" applyFill="1" applyBorder="1" applyAlignment="1">
      <alignment horizontal="center"/>
    </xf>
    <xf numFmtId="0" fontId="91" fillId="0" borderId="0" xfId="0" applyFont="1"/>
    <xf numFmtId="0" fontId="90" fillId="0" borderId="0" xfId="0" applyFont="1"/>
    <xf numFmtId="0" fontId="70" fillId="0" borderId="0" xfId="0" applyFont="1" applyFill="1" applyAlignment="1"/>
    <xf numFmtId="0" fontId="72" fillId="0" borderId="0" xfId="0" applyFont="1" applyFill="1" applyAlignment="1">
      <alignment horizontal="left"/>
    </xf>
    <xf numFmtId="0" fontId="92" fillId="0" borderId="0" xfId="0" applyFont="1" applyAlignment="1"/>
    <xf numFmtId="0" fontId="85" fillId="0" borderId="5" xfId="0" applyFont="1" applyBorder="1"/>
    <xf numFmtId="0" fontId="85" fillId="0" borderId="6" xfId="0" applyFont="1" applyBorder="1" applyAlignment="1">
      <alignment horizontal="left" wrapText="1"/>
    </xf>
    <xf numFmtId="0" fontId="84" fillId="0" borderId="1" xfId="0" applyFont="1" applyBorder="1" applyAlignment="1">
      <alignment horizontal="center" vertical="center" wrapText="1"/>
    </xf>
    <xf numFmtId="0" fontId="85" fillId="0" borderId="6" xfId="0" applyFont="1" applyBorder="1"/>
    <xf numFmtId="0" fontId="85" fillId="0" borderId="1" xfId="0" applyFont="1" applyBorder="1"/>
    <xf numFmtId="0" fontId="85" fillId="0" borderId="1" xfId="0" applyFont="1" applyBorder="1" applyAlignment="1">
      <alignment horizontal="left"/>
    </xf>
    <xf numFmtId="0" fontId="84" fillId="0" borderId="4" xfId="0" applyFont="1" applyBorder="1" applyAlignment="1">
      <alignment wrapText="1"/>
    </xf>
    <xf numFmtId="0" fontId="82" fillId="0" borderId="0" xfId="0" applyFont="1" applyAlignment="1">
      <alignment horizontal="left"/>
    </xf>
    <xf numFmtId="0" fontId="96" fillId="0" borderId="0" xfId="0" applyFont="1" applyAlignment="1"/>
    <xf numFmtId="0" fontId="68" fillId="0" borderId="4" xfId="0" applyFont="1" applyBorder="1" applyAlignment="1">
      <alignment horizontal="center" vertical="center" wrapText="1"/>
    </xf>
    <xf numFmtId="0" fontId="99" fillId="0" borderId="0" xfId="0" applyFont="1"/>
    <xf numFmtId="0" fontId="98" fillId="0" borderId="0" xfId="0" applyFont="1"/>
    <xf numFmtId="0" fontId="98" fillId="0" borderId="0" xfId="0" applyFont="1" applyFill="1"/>
    <xf numFmtId="0" fontId="68" fillId="0" borderId="1" xfId="0" applyFont="1" applyBorder="1" applyAlignment="1">
      <alignment horizontal="center" vertical="center" wrapText="1"/>
    </xf>
    <xf numFmtId="0" fontId="68" fillId="0" borderId="1" xfId="0" applyFont="1" applyBorder="1" applyAlignment="1">
      <alignment horizontal="center" wrapText="1"/>
    </xf>
    <xf numFmtId="0" fontId="1" fillId="0" borderId="0" xfId="0" applyFont="1" applyAlignment="1">
      <alignment vertical="center"/>
    </xf>
    <xf numFmtId="0" fontId="84" fillId="0" borderId="6" xfId="0" applyFont="1" applyBorder="1" applyAlignment="1">
      <alignment horizontal="center" wrapText="1"/>
    </xf>
    <xf numFmtId="0" fontId="100" fillId="0" borderId="0" xfId="0" applyFont="1" applyFill="1" applyBorder="1" applyAlignment="1">
      <alignment horizontal="left"/>
    </xf>
    <xf numFmtId="0" fontId="75" fillId="0" borderId="0" xfId="0" applyFont="1" applyFill="1"/>
    <xf numFmtId="2" fontId="75" fillId="0" borderId="0" xfId="0" applyNumberFormat="1" applyFont="1" applyFill="1"/>
    <xf numFmtId="0" fontId="75" fillId="0" borderId="0" xfId="0" applyFont="1"/>
    <xf numFmtId="2" fontId="95" fillId="0" borderId="0" xfId="0" applyNumberFormat="1" applyFont="1" applyFill="1"/>
    <xf numFmtId="3" fontId="4" fillId="0" borderId="1" xfId="0" applyNumberFormat="1" applyFont="1" applyFill="1" applyBorder="1" applyAlignment="1">
      <alignment horizontal="center"/>
    </xf>
    <xf numFmtId="166" fontId="69" fillId="0" borderId="15" xfId="0" applyNumberFormat="1" applyFont="1" applyFill="1" applyBorder="1" applyAlignment="1">
      <alignment horizontal="center"/>
    </xf>
    <xf numFmtId="4" fontId="75" fillId="0" borderId="1" xfId="0" applyNumberFormat="1" applyFont="1" applyFill="1" applyBorder="1" applyAlignment="1">
      <alignment horizontal="center" vertical="center" wrapText="1"/>
    </xf>
    <xf numFmtId="0" fontId="91" fillId="0" borderId="0" xfId="0" applyFont="1" applyFill="1"/>
    <xf numFmtId="0" fontId="0" fillId="0" borderId="0" xfId="0" applyAlignment="1">
      <alignment horizontal="left" vertical="center"/>
    </xf>
    <xf numFmtId="0" fontId="66" fillId="0" borderId="0" xfId="0" applyFont="1" applyFill="1"/>
    <xf numFmtId="0" fontId="1" fillId="0" borderId="0" xfId="0" applyFont="1" applyBorder="1" applyAlignment="1">
      <alignment horizontal="center"/>
    </xf>
    <xf numFmtId="190" fontId="75" fillId="0" borderId="1" xfId="0" applyNumberFormat="1" applyFont="1" applyFill="1" applyBorder="1" applyAlignment="1">
      <alignment horizontal="center" vertical="center" wrapText="1"/>
    </xf>
    <xf numFmtId="0" fontId="0" fillId="0" borderId="0" xfId="0" applyAlignment="1">
      <alignment horizontal="left"/>
    </xf>
    <xf numFmtId="0" fontId="99" fillId="0" borderId="0" xfId="0" applyFont="1" applyFill="1"/>
    <xf numFmtId="165" fontId="87" fillId="0" borderId="6" xfId="0" applyNumberFormat="1" applyFont="1" applyBorder="1" applyAlignment="1">
      <alignment horizontal="center"/>
    </xf>
    <xf numFmtId="3" fontId="87" fillId="0" borderId="6" xfId="0" applyNumberFormat="1" applyFont="1" applyBorder="1" applyAlignment="1">
      <alignment horizontal="center"/>
    </xf>
    <xf numFmtId="0" fontId="87" fillId="0" borderId="6" xfId="0" applyFont="1" applyBorder="1" applyAlignment="1">
      <alignment horizontal="center"/>
    </xf>
    <xf numFmtId="0" fontId="2" fillId="0" borderId="0" xfId="0" applyFont="1" applyFill="1" applyAlignment="1">
      <alignment horizontal="center" vertical="center" wrapText="1"/>
    </xf>
    <xf numFmtId="0" fontId="94"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98" fillId="0" borderId="0" xfId="0" applyFont="1" applyBorder="1" applyAlignment="1">
      <alignment horizontal="left" wrapText="1"/>
    </xf>
    <xf numFmtId="0" fontId="98" fillId="0" borderId="0" xfId="0" applyFont="1" applyAlignment="1">
      <alignment horizontal="left" wrapText="1"/>
    </xf>
    <xf numFmtId="0" fontId="98" fillId="0" borderId="0" xfId="0" applyFont="1" applyAlignment="1">
      <alignment horizontal="left"/>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85" fillId="0" borderId="4" xfId="0" applyFont="1" applyFill="1" applyBorder="1" applyAlignment="1">
      <alignment horizontal="left" wrapText="1"/>
    </xf>
    <xf numFmtId="0" fontId="85" fillId="0" borderId="6" xfId="0" applyFont="1" applyFill="1" applyBorder="1" applyAlignment="1">
      <alignment horizontal="left" wrapText="1"/>
    </xf>
    <xf numFmtId="0" fontId="89" fillId="0" borderId="0" xfId="0" applyFont="1" applyAlignment="1">
      <alignment horizontal="center"/>
    </xf>
    <xf numFmtId="0" fontId="2" fillId="0" borderId="0" xfId="0" applyFont="1" applyBorder="1" applyAlignment="1">
      <alignment horizontal="center"/>
    </xf>
    <xf numFmtId="0" fontId="84" fillId="0" borderId="4"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10" xfId="0" applyFont="1" applyBorder="1" applyAlignment="1">
      <alignment horizontal="center"/>
    </xf>
    <xf numFmtId="0" fontId="84" fillId="0" borderId="3" xfId="0" applyFont="1" applyBorder="1" applyAlignment="1">
      <alignment horizontal="center"/>
    </xf>
    <xf numFmtId="0" fontId="84" fillId="0" borderId="18" xfId="0" applyFont="1" applyBorder="1" applyAlignment="1">
      <alignment horizontal="center"/>
    </xf>
    <xf numFmtId="2" fontId="86" fillId="0" borderId="4" xfId="0" applyNumberFormat="1" applyFont="1" applyBorder="1" applyAlignment="1">
      <alignment horizontal="center" vertical="center" wrapText="1"/>
    </xf>
    <xf numFmtId="2" fontId="86" fillId="0" borderId="6" xfId="0" applyNumberFormat="1" applyFont="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0" fontId="82" fillId="0" borderId="0" xfId="0" applyFont="1" applyAlignment="1">
      <alignment horizontal="center"/>
    </xf>
    <xf numFmtId="0" fontId="84" fillId="0" borderId="4" xfId="0" applyFont="1" applyBorder="1" applyAlignment="1">
      <alignment horizontal="center" wrapText="1"/>
    </xf>
    <xf numFmtId="0" fontId="84" fillId="0" borderId="6" xfId="0" applyFont="1" applyBorder="1" applyAlignment="1">
      <alignment horizontal="center" wrapText="1"/>
    </xf>
    <xf numFmtId="0" fontId="91" fillId="0" borderId="0" xfId="0" applyFont="1" applyAlignment="1">
      <alignment horizontal="center"/>
    </xf>
    <xf numFmtId="0" fontId="95" fillId="0" borderId="0" xfId="0" applyFont="1" applyFill="1" applyAlignment="1">
      <alignment horizontal="center" wrapText="1"/>
    </xf>
    <xf numFmtId="0" fontId="81" fillId="0" borderId="0" xfId="0" applyFont="1" applyFill="1" applyAlignment="1">
      <alignment horizontal="center"/>
    </xf>
    <xf numFmtId="0" fontId="2" fillId="0" borderId="0" xfId="0" applyFont="1" applyAlignment="1">
      <alignment horizontal="center"/>
    </xf>
    <xf numFmtId="0" fontId="83" fillId="0" borderId="0" xfId="0" applyFont="1" applyAlignment="1">
      <alignment wrapText="1"/>
    </xf>
    <xf numFmtId="0" fontId="83" fillId="0" borderId="0" xfId="0" applyFont="1" applyAlignment="1"/>
    <xf numFmtId="0" fontId="82" fillId="0" borderId="0" xfId="0" applyFont="1" applyFill="1" applyAlignment="1">
      <alignment horizontal="left"/>
    </xf>
    <xf numFmtId="0" fontId="82" fillId="0" borderId="0" xfId="0" applyFont="1" applyFill="1" applyAlignment="1">
      <alignment horizontal="right" vertical="top" wrapText="1"/>
    </xf>
    <xf numFmtId="0" fontId="97" fillId="0" borderId="0" xfId="0" applyFont="1" applyAlignment="1">
      <alignment horizontal="center" vertical="top" wrapText="1"/>
    </xf>
    <xf numFmtId="0" fontId="82" fillId="0" borderId="0" xfId="0" applyFont="1" applyAlignment="1">
      <alignment vertical="top" wrapText="1"/>
    </xf>
    <xf numFmtId="0" fontId="82" fillId="0" borderId="0" xfId="0" applyFont="1" applyAlignment="1">
      <alignment vertical="top"/>
    </xf>
    <xf numFmtId="0" fontId="70" fillId="0" borderId="0" xfId="0" applyFont="1" applyFill="1" applyAlignment="1">
      <alignment horizontal="center" wrapText="1"/>
    </xf>
    <xf numFmtId="0" fontId="70" fillId="0" borderId="0" xfId="0" applyFont="1" applyFill="1" applyAlignment="1">
      <alignment horizontal="center"/>
    </xf>
    <xf numFmtId="0" fontId="71" fillId="0" borderId="0" xfId="0" applyFont="1" applyFill="1" applyBorder="1" applyAlignment="1">
      <alignment horizontal="center"/>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71" fillId="0" borderId="10" xfId="0" applyFont="1" applyFill="1" applyBorder="1" applyAlignment="1">
      <alignment horizontal="center" vertical="center" wrapText="1"/>
    </xf>
    <xf numFmtId="0" fontId="71" fillId="0" borderId="18" xfId="0" applyFont="1" applyFill="1" applyBorder="1" applyAlignment="1">
      <alignment horizontal="center" vertical="center" wrapText="1"/>
    </xf>
    <xf numFmtId="0" fontId="73" fillId="0" borderId="0" xfId="0" applyFont="1" applyFill="1" applyAlignment="1">
      <alignment horizontal="center" vertical="center"/>
    </xf>
    <xf numFmtId="0" fontId="4" fillId="0" borderId="1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3" fillId="0" borderId="9" xfId="0" applyFont="1" applyFill="1" applyBorder="1" applyAlignment="1">
      <alignment horizontal="left" vertical="center" wrapText="1"/>
    </xf>
    <xf numFmtId="0" fontId="0" fillId="0" borderId="0" xfId="0" applyBorder="1" applyAlignment="1">
      <alignment horizontal="center" wrapText="1"/>
    </xf>
    <xf numFmtId="0" fontId="1" fillId="0" borderId="0" xfId="0" applyFont="1" applyBorder="1" applyAlignment="1">
      <alignment horizontal="center"/>
    </xf>
    <xf numFmtId="0" fontId="1" fillId="0" borderId="0" xfId="0" applyFont="1" applyAlignment="1">
      <alignment horizontal="center"/>
    </xf>
    <xf numFmtId="0" fontId="67" fillId="0" borderId="0" xfId="0" applyFont="1" applyAlignment="1">
      <alignment horizontal="center" vertical="center" wrapText="1"/>
    </xf>
    <xf numFmtId="0" fontId="67" fillId="0" borderId="0" xfId="0" applyFont="1" applyAlignment="1">
      <alignment horizontal="center" vertical="center"/>
    </xf>
    <xf numFmtId="0" fontId="67" fillId="0" borderId="9" xfId="0" applyFont="1" applyBorder="1" applyAlignment="1">
      <alignment horizontal="center"/>
    </xf>
    <xf numFmtId="0" fontId="68" fillId="0" borderId="4"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19"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8" xfId="0" applyFont="1" applyBorder="1" applyAlignment="1">
      <alignment horizontal="center" vertical="center" wrapText="1"/>
    </xf>
    <xf numFmtId="2" fontId="70" fillId="0" borderId="0" xfId="0" applyNumberFormat="1" applyFont="1" applyFill="1" applyAlignment="1">
      <alignment horizontal="center"/>
    </xf>
    <xf numFmtId="0" fontId="80" fillId="0" borderId="20" xfId="0" applyFont="1" applyFill="1" applyBorder="1" applyAlignment="1">
      <alignment horizontal="center" vertical="center"/>
    </xf>
    <xf numFmtId="0" fontId="80" fillId="0" borderId="21" xfId="0" applyFont="1" applyFill="1" applyBorder="1" applyAlignment="1">
      <alignment horizontal="center" vertical="center"/>
    </xf>
    <xf numFmtId="0" fontId="0" fillId="0" borderId="22" xfId="0" applyFill="1" applyBorder="1" applyAlignment="1">
      <alignment horizontal="center" vertical="center" wrapText="1"/>
    </xf>
    <xf numFmtId="0" fontId="71" fillId="0" borderId="23" xfId="0" applyFont="1" applyFill="1" applyBorder="1" applyAlignment="1">
      <alignment horizontal="center" vertical="center" wrapText="1"/>
    </xf>
    <xf numFmtId="0" fontId="71" fillId="0" borderId="24" xfId="0" applyFont="1" applyFill="1" applyBorder="1" applyAlignment="1">
      <alignment horizontal="center" vertical="center" wrapText="1"/>
    </xf>
    <xf numFmtId="0" fontId="98" fillId="0" borderId="0" xfId="0" applyFont="1" applyBorder="1" applyAlignment="1">
      <alignment horizontal="left"/>
    </xf>
    <xf numFmtId="0" fontId="98" fillId="0" borderId="0" xfId="0" applyFont="1" applyFill="1" applyBorder="1" applyAlignment="1">
      <alignment horizontal="left"/>
    </xf>
    <xf numFmtId="0" fontId="0" fillId="0" borderId="0" xfId="0" applyFont="1" applyFill="1" applyAlignment="1">
      <alignment horizontal="left"/>
    </xf>
    <xf numFmtId="0" fontId="0" fillId="0" borderId="0" xfId="0" applyFill="1" applyAlignment="1">
      <alignment horizontal="left"/>
    </xf>
    <xf numFmtId="0" fontId="0" fillId="0" borderId="0" xfId="0" applyFont="1" applyAlignment="1">
      <alignment horizontal="left"/>
    </xf>
    <xf numFmtId="0" fontId="98" fillId="0" borderId="0" xfId="0" applyFont="1" applyAlignment="1">
      <alignment horizontal="left" vertical="top" wrapText="1"/>
    </xf>
    <xf numFmtId="0" fontId="98" fillId="0" borderId="0" xfId="0" applyFont="1" applyAlignment="1">
      <alignment wrapText="1"/>
    </xf>
    <xf numFmtId="0" fontId="98" fillId="0" borderId="0" xfId="0" applyFont="1" applyAlignment="1"/>
    <xf numFmtId="0" fontId="0" fillId="0" borderId="0" xfId="0" applyAlignment="1">
      <alignment wrapText="1"/>
    </xf>
    <xf numFmtId="166" fontId="84" fillId="0" borderId="6" xfId="0" applyNumberFormat="1" applyFont="1" applyFill="1" applyBorder="1"/>
    <xf numFmtId="166" fontId="87" fillId="0" borderId="1" xfId="0" applyNumberFormat="1" applyFont="1" applyBorder="1" applyAlignment="1">
      <alignment horizontal="center"/>
    </xf>
    <xf numFmtId="3" fontId="84" fillId="0" borderId="6" xfId="0" applyNumberFormat="1" applyFont="1" applyBorder="1" applyAlignment="1">
      <alignment horizontal="center"/>
    </xf>
    <xf numFmtId="165" fontId="84" fillId="0" borderId="6" xfId="0" applyNumberFormat="1" applyFont="1" applyBorder="1" applyAlignment="1">
      <alignment horizontal="center"/>
    </xf>
    <xf numFmtId="3" fontId="84" fillId="0" borderId="6" xfId="0" applyNumberFormat="1" applyFont="1" applyFill="1" applyBorder="1" applyAlignment="1">
      <alignment horizontal="center"/>
    </xf>
    <xf numFmtId="0" fontId="87" fillId="0" borderId="18" xfId="0" applyFont="1" applyBorder="1"/>
    <xf numFmtId="191" fontId="0" fillId="5" borderId="1" xfId="0" applyNumberFormat="1" applyFill="1" applyBorder="1" applyAlignment="1">
      <alignment horizontal="center"/>
    </xf>
    <xf numFmtId="0" fontId="0" fillId="0" borderId="0" xfId="0" applyAlignment="1">
      <alignment vertical="top" wrapText="1"/>
    </xf>
    <xf numFmtId="0" fontId="0" fillId="0" borderId="0" xfId="0" applyAlignment="1">
      <alignment vertical="top"/>
    </xf>
    <xf numFmtId="3" fontId="4" fillId="5" borderId="1" xfId="0" applyNumberFormat="1" applyFont="1" applyFill="1" applyBorder="1" applyAlignment="1">
      <alignment horizontal="center"/>
    </xf>
    <xf numFmtId="166" fontId="1" fillId="0" borderId="19" xfId="0" applyNumberFormat="1" applyFont="1" applyBorder="1" applyAlignment="1">
      <alignment horizontal="center"/>
    </xf>
    <xf numFmtId="190" fontId="0" fillId="0" borderId="6" xfId="0" applyNumberFormat="1" applyFont="1" applyBorder="1" applyAlignment="1">
      <alignment horizontal="center"/>
    </xf>
    <xf numFmtId="165" fontId="0" fillId="0" borderId="6" xfId="0" applyNumberFormat="1" applyFont="1" applyBorder="1" applyAlignment="1">
      <alignment horizontal="center"/>
    </xf>
    <xf numFmtId="190" fontId="0" fillId="0" borderId="17" xfId="0" applyNumberFormat="1" applyFont="1" applyBorder="1" applyAlignment="1">
      <alignment horizontal="center"/>
    </xf>
    <xf numFmtId="165" fontId="1" fillId="0" borderId="6" xfId="0" applyNumberFormat="1" applyFont="1" applyFill="1" applyBorder="1" applyAlignment="1">
      <alignment horizontal="center"/>
    </xf>
    <xf numFmtId="165" fontId="1" fillId="0" borderId="5" xfId="0" applyNumberFormat="1" applyFont="1" applyFill="1" applyBorder="1" applyAlignment="1">
      <alignment horizontal="center"/>
    </xf>
    <xf numFmtId="3" fontId="0" fillId="0" borderId="6" xfId="0" applyNumberFormat="1" applyFont="1" applyBorder="1" applyAlignment="1">
      <alignment horizontal="center"/>
    </xf>
    <xf numFmtId="165" fontId="1" fillId="0" borderId="1" xfId="0" applyNumberFormat="1" applyFont="1" applyFill="1" applyBorder="1" applyAlignment="1">
      <alignment horizontal="center"/>
    </xf>
  </cellXfs>
  <cellStyles count="309">
    <cellStyle name="          _x000d__x000a_mouse.drv=lmouse.drv" xfId="1"/>
    <cellStyle name="????DAMAS" xfId="2"/>
    <cellStyle name="????TICO" xfId="3"/>
    <cellStyle name="?”´?_REV3 " xfId="4"/>
    <cellStyle name="?AU?XLS!check_filesche|_x0005_" xfId="5"/>
    <cellStyle name="?AU»?XLS!check_filesche|_x0005_" xfId="6"/>
    <cellStyle name="_060217 Order Plan(March incresed)" xfId="7"/>
    <cellStyle name="_2007 y BP-170 000  02.09.2006. last" xfId="8"/>
    <cellStyle name="_9월 해외법인 월별 생산품질현황보고" xfId="9"/>
    <cellStyle name="_APPDIX(2~6)-1012" xfId="10"/>
    <cellStyle name="_AVTOZAZ실적전망(완결)" xfId="11"/>
    <cellStyle name="_COST DOWN" xfId="12"/>
    <cellStyle name="_DOHC 검토" xfId="13"/>
    <cellStyle name="_DOHC 검토 2" xfId="14"/>
    <cellStyle name="_FAC WORKSCOPE" xfId="15"/>
    <cellStyle name="_Order KD new" xfId="16"/>
    <cellStyle name="_PACKING1" xfId="17"/>
    <cellStyle name="_Plan 2007 BP-167 000   23.06.2006." xfId="18"/>
    <cellStyle name="_PROPOSAL-첨부" xfId="19"/>
    <cellStyle name="_Книга10" xfId="20"/>
    <cellStyle name="_Книга2" xfId="21"/>
    <cellStyle name="_Приложения1,2 к постановлению" xfId="22"/>
    <cellStyle name="_넥시아 MINOR CHANGE 검토" xfId="23"/>
    <cellStyle name="_법인현황요약" xfId="24"/>
    <cellStyle name="_비상경영계획(REV.2)" xfId="25"/>
    <cellStyle name="_상반기 실적전망 (완결9.7)" xfId="26"/>
    <cellStyle name="æØè [0.00]_PRODUCT DETAIL Q1" xfId="27"/>
    <cellStyle name="æØè_PRODUCT DETAIL Q1" xfId="28"/>
    <cellStyle name="EY [0.00]_PRODUCT DETAIL Q1" xfId="29"/>
    <cellStyle name="ÊÝ [0.00]_PRODUCT DETAIL Q1" xfId="30"/>
    <cellStyle name="EY [0.00]_PRODUCT DETAIL Q3 (2)" xfId="31"/>
    <cellStyle name="ÊÝ [0.00]_PRODUCT DETAIL Q3 (2)" xfId="32"/>
    <cellStyle name="EY_PRODUCT DETAIL Q1" xfId="33"/>
    <cellStyle name="ÊÝ_PRODUCT DETAIL Q1" xfId="34"/>
    <cellStyle name="EY_PRODUCT DETAIL Q3 (2)" xfId="35"/>
    <cellStyle name="ÊÝ_PRODUCT DETAIL Q3 (2)" xfId="36"/>
    <cellStyle name="W_BOOKSHIP" xfId="37"/>
    <cellStyle name="A???_x0005__x0014_" xfId="38"/>
    <cellStyle name="A?????A???" xfId="39"/>
    <cellStyle name="A?????o 4DR NB PHASE I ACT " xfId="40"/>
    <cellStyle name="A?????o 4DR NB PHASE I ACT_??o 4DR NB PHASE I ACT " xfId="41"/>
    <cellStyle name="A????a도??" xfId="42"/>
    <cellStyle name="A????C??PL " xfId="43"/>
    <cellStyle name="A????e?iAaCI?aA?" xfId="44"/>
    <cellStyle name="A???[0]_??A???" xfId="45"/>
    <cellStyle name="A???98?A??(2)_98?a도??" xfId="46"/>
    <cellStyle name="A???98?a도??" xfId="47"/>
    <cellStyle name="A???A?량?iCa_?e?iAaCI?aA?" xfId="48"/>
    <cellStyle name="A???AoAUAy캿C? " xfId="49"/>
    <cellStyle name="A???A쪨??I1컐 CoE? " xfId="50"/>
    <cellStyle name="A???C?Ao_AoAUAy캿C? " xfId="51"/>
    <cellStyle name="A???F006-1A? " xfId="52"/>
    <cellStyle name="A???F008-1A?  " xfId="53"/>
    <cellStyle name="A???INQUIRY ???A?Ao " xfId="54"/>
    <cellStyle name="A???T-100 ??o 4DR NB PHASE I " xfId="55"/>
    <cellStyle name="A???T-100 AI?YAo?? TIMING " xfId="56"/>
    <cellStyle name="A???V10 VARIATION MODEL SOP TIMING " xfId="57"/>
    <cellStyle name="A???컐?췈??n_??A???" xfId="58"/>
    <cellStyle name="A???퍈팫캻C?" xfId="59"/>
    <cellStyle name="A??¶ [0]" xfId="60"/>
    <cellStyle name="A??¶,_x0005__x0014_" xfId="61"/>
    <cellStyle name="A??¶_???«??Aa" xfId="62"/>
    <cellStyle name="Äåíåæíûé_Êíèãà3" xfId="63"/>
    <cellStyle name="AeE­ [0]" xfId="64"/>
    <cellStyle name="ÅëÈ­ [0]" xfId="65"/>
    <cellStyle name="AeE­ [0]_???«??Aa" xfId="66"/>
    <cellStyle name="ÅëÈ­ [0]_´ë¿ìÃâÇÏ¿äÃ» " xfId="67"/>
    <cellStyle name="AeE­ [0]_±aE??CLAN(AuA¦A¶°C)" xfId="68"/>
    <cellStyle name="ÅëÈ­ [0]_±âÈ¹½ÇLAN(ÀüÁ¦Á¶°Ç)" xfId="69"/>
    <cellStyle name="AeE­ [0]_±e?µ±?" xfId="70"/>
    <cellStyle name="ÅëÈ­ [0]_±è¿µ±æ" xfId="71"/>
    <cellStyle name="AeE­ [0]_»cA??c?A" xfId="72"/>
    <cellStyle name="ÅëÈ­ [0]_»çÀ¯¾ç½Ä" xfId="73"/>
    <cellStyle name="AeE­ [0]_°u?®A?AOLABEL" xfId="74"/>
    <cellStyle name="ÅëÈ­ [0]_°ü¸®Ã¥ÀÓLABEL" xfId="75"/>
    <cellStyle name="AeE­ [0]_97?aµµ CA·IA§?® CoE?" xfId="76"/>
    <cellStyle name="ÅëÈ­ [0]_97³âµµ ÇÁ·ÎÁ§Æ® ÇöÈ²" xfId="77"/>
    <cellStyle name="AeE­ [0]_A?·®?iCa" xfId="78"/>
    <cellStyle name="ÅëÈ­ [0]_Â÷·®¿îÇà" xfId="79"/>
    <cellStyle name="AeE­ [0]_AaCI?aA " xfId="80"/>
    <cellStyle name="ÅëÈ­ [0]_ÃâÇÏ¿äÃ»" xfId="81"/>
    <cellStyle name="AeE­ [0]_AO°????«??°i?c?A" xfId="82"/>
    <cellStyle name="ÅëÈ­ [0]_ÁÖ°£¾÷¹«º¸°í¾ç½Ä" xfId="83"/>
    <cellStyle name="AeE­ [0]_CLAIM1" xfId="84"/>
    <cellStyle name="ÅëÈ­ [0]_CLAIM1" xfId="85"/>
    <cellStyle name="AeE­ [0]_Co??±?A " xfId="86"/>
    <cellStyle name="ÅëÈ­ [0]_Çö¾÷±³À°" xfId="87"/>
    <cellStyle name="AeE­ [0]_CODE" xfId="88"/>
    <cellStyle name="ÅëÈ­ [0]_CODE" xfId="89"/>
    <cellStyle name="AeE­ [0]_CODE (2)" xfId="90"/>
    <cellStyle name="ÅëÈ­ [0]_CODE (2)" xfId="91"/>
    <cellStyle name="AeE­ [0]_Cu±a" xfId="92"/>
    <cellStyle name="ÅëÈ­ [0]_Çù±â" xfId="93"/>
    <cellStyle name="AeE­ [0]_CuA¶Au" xfId="94"/>
    <cellStyle name="ÅëÈ­ [0]_ÇùÁ¶Àü" xfId="95"/>
    <cellStyle name="AeE­ [0]_CuA¶Au_laroux" xfId="96"/>
    <cellStyle name="ÅëÈ­ [0]_ÇùÁ¶Àü_laroux" xfId="97"/>
    <cellStyle name="AeE­ [0]_FAX?c?A" xfId="98"/>
    <cellStyle name="ÅëÈ­ [0]_FAX¾ç½Ä" xfId="99"/>
    <cellStyle name="AeE­ [0]_FLOW" xfId="100"/>
    <cellStyle name="ÅëÈ­ [0]_FLOW" xfId="101"/>
    <cellStyle name="AeE­ [0]_GT-10E?¶??i?U" xfId="102"/>
    <cellStyle name="ÅëÈ­ [0]_GT-10È¸¶÷¸í´Ü" xfId="103"/>
    <cellStyle name="AeE­ [0]_HW &amp; SW?n±?" xfId="104"/>
    <cellStyle name="ÅëÈ­ [0]_HW &amp; SWºñ±³" xfId="105"/>
    <cellStyle name="AeE­ [0]_laroux" xfId="106"/>
    <cellStyle name="ÅëÈ­ [0]_laroux" xfId="107"/>
    <cellStyle name="AeE­ [0]_laroux_1" xfId="108"/>
    <cellStyle name="ÅëÈ­ [0]_laroux_1" xfId="109"/>
    <cellStyle name="AeE­ [0]_MTG1" xfId="110"/>
    <cellStyle name="ÅëÈ­ [0]_MTG1" xfId="111"/>
    <cellStyle name="AeE­ [0]_MTG2 (2)" xfId="112"/>
    <cellStyle name="ÅëÈ­ [0]_MTG2 (2)" xfId="113"/>
    <cellStyle name="AeE­ [0]_MTG7" xfId="114"/>
    <cellStyle name="ÅëÈ­ [0]_MTG7" xfId="115"/>
    <cellStyle name="AeE­ [0]_Sheet1" xfId="116"/>
    <cellStyle name="ÅëÈ­ [0]_Sheet1" xfId="117"/>
    <cellStyle name="AeE­ [0]_Sheet4" xfId="118"/>
    <cellStyle name="ÅëÈ­ [0]_Sheet4" xfId="119"/>
    <cellStyle name="AeE???A???" xfId="120"/>
    <cellStyle name="AeE???o 4DR NB PHASE I ACT " xfId="121"/>
    <cellStyle name="AeE???o 4DR NB PHASE I ACT_??o 4DR NB PHASE I ACT " xfId="122"/>
    <cellStyle name="AeE??a도??" xfId="123"/>
    <cellStyle name="AeE??C??PL " xfId="124"/>
    <cellStyle name="AeE??e?iAaCI?aA?" xfId="125"/>
    <cellStyle name="AeE?[0]_??A???" xfId="126"/>
    <cellStyle name="AeE?98?A??(2)_98?a도??" xfId="127"/>
    <cellStyle name="AeE?98?a도??" xfId="128"/>
    <cellStyle name="AeE?A?량?iCa_?e?iAaCI?aA?" xfId="129"/>
    <cellStyle name="AeE?AoAUAy캿C? " xfId="130"/>
    <cellStyle name="AeE?A쪨??I1컐 CoE? " xfId="131"/>
    <cellStyle name="AeE?C?Ao_AoAUAy캿C? " xfId="132"/>
    <cellStyle name="AeE?F006-1A? " xfId="133"/>
    <cellStyle name="AeE?F008-1A?  " xfId="134"/>
    <cellStyle name="AeE?INQUIRY ???A?Ao " xfId="135"/>
    <cellStyle name="AeE?T-100 ??o 4DR NB PHASE I " xfId="136"/>
    <cellStyle name="AeE?T-100 AI?YAo?? TIMING " xfId="137"/>
    <cellStyle name="AeE?V10 VARIATION MODEL SOP TIMING " xfId="138"/>
    <cellStyle name="AeE?컐?췈??n_??A???" xfId="139"/>
    <cellStyle name="AeE?퍈팫캻C?" xfId="140"/>
    <cellStyle name="AeE­_???«??Aa" xfId="141"/>
    <cellStyle name="ÅëÈ­_´ë¿ìÃâÇÏ¿äÃ» " xfId="142"/>
    <cellStyle name="AeE­_±aE??CLAN(AuA¦A¶°C)" xfId="143"/>
    <cellStyle name="ÅëÈ­_±âÈ¹½ÇLAN(ÀüÁ¦Á¶°Ç)" xfId="144"/>
    <cellStyle name="AeE­_±e?µ±?" xfId="145"/>
    <cellStyle name="ÅëÈ­_±è¿µ±æ" xfId="146"/>
    <cellStyle name="AeE­_»cA??c?A" xfId="147"/>
    <cellStyle name="ÅëÈ­_»çÀ¯¾ç½Ä" xfId="148"/>
    <cellStyle name="AeE­_°u?®A?AOLABEL" xfId="149"/>
    <cellStyle name="ÅëÈ­_°ü¸®Ã¥ÀÓLABEL" xfId="150"/>
    <cellStyle name="AeE­_97?aµµ CA·IA§?® CoE?" xfId="151"/>
    <cellStyle name="ÅëÈ­_97³âµµ ÇÁ·ÎÁ§Æ® ÇöÈ²" xfId="152"/>
    <cellStyle name="AeE­_A?·®?iCa" xfId="153"/>
    <cellStyle name="ÅëÈ­_Â÷·®¿îÇà" xfId="154"/>
    <cellStyle name="AeE­_AaCI?aA " xfId="155"/>
    <cellStyle name="ÅëÈ­_ÃâÇÏ¿äÃ»" xfId="156"/>
    <cellStyle name="AeE­_AO°????«??°i?c?A" xfId="157"/>
    <cellStyle name="ÅëÈ­_ÁÖ°£¾÷¹«º¸°í¾ç½Ä" xfId="158"/>
    <cellStyle name="AeE­_CLAIM1" xfId="159"/>
    <cellStyle name="ÅëÈ­_CLAIM1" xfId="160"/>
    <cellStyle name="AeE­_Co??±?A " xfId="161"/>
    <cellStyle name="ÅëÈ­_Çö¾÷±³À°" xfId="162"/>
    <cellStyle name="AeE­_CODE" xfId="163"/>
    <cellStyle name="ÅëÈ­_CODE" xfId="164"/>
    <cellStyle name="AeE­_CODE (2)" xfId="165"/>
    <cellStyle name="ÅëÈ­_CODE (2)" xfId="166"/>
    <cellStyle name="AeE­_Cu±a" xfId="167"/>
    <cellStyle name="ÅëÈ­_Çù±â" xfId="168"/>
    <cellStyle name="AeE­_CuA¶Au" xfId="169"/>
    <cellStyle name="ÅëÈ­_ÇùÁ¶Àü" xfId="170"/>
    <cellStyle name="AeE­_CuA¶Au_laroux" xfId="171"/>
    <cellStyle name="ÅëÈ­_ÇùÁ¶Àü_laroux" xfId="172"/>
    <cellStyle name="AeE­_FAX?c?A" xfId="173"/>
    <cellStyle name="ÅëÈ­_FAX¾ç½Ä" xfId="174"/>
    <cellStyle name="AeE­_FLOW" xfId="175"/>
    <cellStyle name="ÅëÈ­_FLOW" xfId="176"/>
    <cellStyle name="AeE­_GT-10E?¶??i?U" xfId="177"/>
    <cellStyle name="ÅëÈ­_GT-10È¸¶÷¸í´Ü" xfId="178"/>
    <cellStyle name="AeE­_HW &amp; SW?n±?" xfId="179"/>
    <cellStyle name="ÅëÈ­_HW &amp; SWºñ±³" xfId="180"/>
    <cellStyle name="AeE­_laroux" xfId="181"/>
    <cellStyle name="ÅëÈ­_laroux" xfId="182"/>
    <cellStyle name="AeE­_laroux_1" xfId="183"/>
    <cellStyle name="ÅëÈ­_laroux_1" xfId="184"/>
    <cellStyle name="AeE­_MTG1" xfId="185"/>
    <cellStyle name="ÅëÈ­_MTG1" xfId="186"/>
    <cellStyle name="AeE­_MTG2 (2)" xfId="187"/>
    <cellStyle name="ÅëÈ­_MTG2 (2)" xfId="188"/>
    <cellStyle name="AeE­_MTG7" xfId="189"/>
    <cellStyle name="ÅëÈ­_MTG7" xfId="190"/>
    <cellStyle name="AeE­_Sheet1" xfId="191"/>
    <cellStyle name="ÅëÈ­_Sheet1" xfId="192"/>
    <cellStyle name="AeE­_Sheet4" xfId="193"/>
    <cellStyle name="ÅëÈ­_Sheet4" xfId="194"/>
    <cellStyle name="AP" xfId="195"/>
    <cellStyle name="ÄÞ¸¶ [0]" xfId="196"/>
    <cellStyle name="AÞ¸¶ [0]_´e¿iAaCI¿aA≫ " xfId="197"/>
    <cellStyle name="ÄÞ¸¶_´ë¿ìÃâÇÏ¿äÃ» " xfId="198"/>
    <cellStyle name="AÞ¸¶_´e¿iAaCI¿aA≫ " xfId="199"/>
    <cellStyle name="BMU001" xfId="200"/>
    <cellStyle name="BMU002" xfId="201"/>
    <cellStyle name="BMU002B" xfId="202"/>
    <cellStyle name="BMU002P1" xfId="203"/>
    <cellStyle name="BMU003" xfId="204"/>
    <cellStyle name="BMU004" xfId="205"/>
    <cellStyle name="BMU005" xfId="206"/>
    <cellStyle name="BMU005B" xfId="207"/>
    <cellStyle name="BMU005K" xfId="208"/>
    <cellStyle name="C" xfId="209"/>
    <cellStyle name="C?AO_???AIA?" xfId="210"/>
    <cellStyle name="Ç¥ÁØ_´ë¿ìÃâÇÏ¿äÃ» " xfId="211"/>
    <cellStyle name="C￥AØ_´e¿iAaCI¿aA≫ " xfId="212"/>
    <cellStyle name="Currency1" xfId="213"/>
    <cellStyle name="Euro" xfId="214"/>
    <cellStyle name="Header1" xfId="215"/>
    <cellStyle name="Header2" xfId="216"/>
    <cellStyle name="Iau?iue_NU00702" xfId="217"/>
    <cellStyle name="Îáû÷íûé_Êíèãà3" xfId="218"/>
    <cellStyle name="iles|_x0005_h" xfId="219"/>
    <cellStyle name="les" xfId="220"/>
    <cellStyle name="№йєРАІ_±вЕё" xfId="221"/>
    <cellStyle name="Ôèíàíñîâûé [0]_Êíèãà3" xfId="222"/>
    <cellStyle name="Ôèíàíñîâûé_Êíèãà3" xfId="223"/>
    <cellStyle name="R?" xfId="224"/>
    <cellStyle name="sche|_x0005_" xfId="225"/>
    <cellStyle name="XLS'|_x0005_t" xfId="226"/>
    <cellStyle name="ДЮё¶ [0]" xfId="227"/>
    <cellStyle name="ДЮё¶_±вЕё" xfId="228"/>
    <cellStyle name="ЕлИ­ [0]" xfId="229"/>
    <cellStyle name="ЕлИ­_±вЕё" xfId="230"/>
    <cellStyle name="ЗҐБШ_±вИ№ЅЗLAN(АьБ¦Б¶°З)" xfId="231"/>
    <cellStyle name="Њ…‹?ђO‚e [0.00]_PRODUCT DETAIL Q1" xfId="232"/>
    <cellStyle name="Њ…‹?ђO‚e_PRODUCT DETAIL Q1" xfId="233"/>
    <cellStyle name="Њ…‹жђШ‚и [0.00]_PRODUCT DETAIL Q1" xfId="234"/>
    <cellStyle name="Њ…‹жђШ‚и_PRODUCT DETAIL Q1" xfId="235"/>
    <cellStyle name="Обычнщй_907ШОХ" xfId="236"/>
    <cellStyle name="Обычны?MAY" xfId="237"/>
    <cellStyle name="Обычны?new" xfId="238"/>
    <cellStyle name="Обычны?Sheet1" xfId="239"/>
    <cellStyle name="Обычны?Sheet1 (2)" xfId="240"/>
    <cellStyle name="Обычны?Sheet1 (3)" xfId="241"/>
    <cellStyle name="Обычны?Ин?DAMAS (2)" xfId="242"/>
    <cellStyle name="Обычны?Ин?TICO (2)" xfId="243"/>
    <cellStyle name="Обычный" xfId="0" builtinId="0"/>
    <cellStyle name="Обычный 2" xfId="244"/>
    <cellStyle name="Обычный 3" xfId="245"/>
    <cellStyle name="Обычный 4" xfId="246"/>
    <cellStyle name="Обычный 5" xfId="247"/>
    <cellStyle name="Обычный 6" xfId="248"/>
    <cellStyle name="Обычный 6 2" xfId="249"/>
    <cellStyle name="Обычный 6 3" xfId="250"/>
    <cellStyle name="Обычный 6 4" xfId="251"/>
    <cellStyle name="Процентный 2" xfId="252"/>
    <cellStyle name="Процентный 3" xfId="253"/>
    <cellStyle name="Стиль 1" xfId="254"/>
    <cellStyle name="Тысячи [0]_- 13 -" xfId="255"/>
    <cellStyle name="Тысячи_- 13 -" xfId="256"/>
    <cellStyle name="Финансовый 2" xfId="257"/>
    <cellStyle name="Финансовый 3" xfId="258"/>
    <cellStyle name="Финансовый 4" xfId="259"/>
    <cellStyle name="고정출력1_10월2W타부 " xfId="260"/>
    <cellStyle name="고정출력2_10월2W타부 " xfId="261"/>
    <cellStyle name="뒤에 오는 하이퍼링크_Catia plan" xfId="262"/>
    <cellStyle name="믅됞 [0.00]_PRODUCT DETAIL Q3 (2)_영역별물류비종합 " xfId="263"/>
    <cellStyle name="믅됞_PRODUCT DETAIL Q3 (2)_영역별물류비종합 " xfId="264"/>
    <cellStyle name="밍? [0]_엄넷?? " xfId="265"/>
    <cellStyle name="밍?_엄넷?? " xfId="266"/>
    <cellStyle name="백분율_95" xfId="267"/>
    <cellStyle name="뷭?_BOOKSHIP" xfId="268"/>
    <cellStyle name="뷰A? [0]_엄넷?? " xfId="269"/>
    <cellStyle name="뷰A?_엄넷?? " xfId="270"/>
    <cellStyle name="셈迷?XLS!check_filesche|_x0005_" xfId="271"/>
    <cellStyle name="쉼표 [0]_03-01-##" xfId="272"/>
    <cellStyle name="콤마 [0]_100series var. " xfId="273"/>
    <cellStyle name="콤마 [ৌ]_관리항목_업종별 " xfId="274"/>
    <cellStyle name="콤마,_x0005__x0014_" xfId="275"/>
    <cellStyle name="콤마_100series var. " xfId="276"/>
    <cellStyle name="콸張悅渾 [0]_顧 " xfId="277"/>
    <cellStyle name="콸張悅渾_顧 " xfId="278"/>
    <cellStyle name="통윗 [0]_T-100 일반지 " xfId="279"/>
    <cellStyle name="통화 [0]_95" xfId="280"/>
    <cellStyle name="통화_95" xfId="281"/>
    <cellStyle name="표준_~att2210" xfId="282"/>
    <cellStyle name="퓭닉_ㅶA??絡 " xfId="283"/>
    <cellStyle name="화폐기호_7부품개발_루마니아 " xfId="284"/>
    <cellStyle name="횾" xfId="285"/>
    <cellStyle name="咬訌裝?DMILSUMMARY" xfId="286"/>
    <cellStyle name="咬訌裝?MAY" xfId="287"/>
    <cellStyle name="咬訌裝?nexia-B3" xfId="288"/>
    <cellStyle name="咬訌裝?nexia-B3 (2)" xfId="289"/>
    <cellStyle name="咬訌裝?nexia-B3_СП Общие инвестиции на 2007-2009 гг" xfId="290"/>
    <cellStyle name="咬訌裝?인 &quot;잿預?" xfId="291"/>
    <cellStyle name="咬訌裝?了?茵?有猝 57.98)" xfId="292"/>
    <cellStyle name="咬訌裝?剽. 妬增?(禎增設.)" xfId="293"/>
    <cellStyle name="咬訌裝?咬狀瞬孼. (2)" xfId="294"/>
    <cellStyle name="咬訌裝?楫" xfId="295"/>
    <cellStyle name="咬訌裝?溢陰妖 " xfId="296"/>
    <cellStyle name="咬訌裝?燮?腦鮑 (2)" xfId="297"/>
    <cellStyle name="咬訌裝?贍鎭 " xfId="298"/>
    <cellStyle name="咬訌裝?遽增1 (2)" xfId="299"/>
    <cellStyle name="咬訌裝?遽增1 (3)" xfId="300"/>
    <cellStyle name="咬訌裝?遽增1 (5)" xfId="301"/>
    <cellStyle name="咬訌裝?遽增3" xfId="302"/>
    <cellStyle name="咬訌裝?遽增6 (2)" xfId="303"/>
    <cellStyle name="咬訌裝?靭增? 依?" xfId="304"/>
    <cellStyle name="咬訌裝?顧 " xfId="305"/>
    <cellStyle name="咬訌裝?駒읾" xfId="306"/>
    <cellStyle name="逗壯章荻渾 [0]_顧 " xfId="307"/>
    <cellStyle name="逗壯章荻渾_顧 "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17</xdr:row>
      <xdr:rowOff>0</xdr:rowOff>
    </xdr:from>
    <xdr:to>
      <xdr:col>10</xdr:col>
      <xdr:colOff>152400</xdr:colOff>
      <xdr:row>17</xdr:row>
      <xdr:rowOff>152400</xdr:rowOff>
    </xdr:to>
    <xdr:sp macro="" textlink="">
      <xdr:nvSpPr>
        <xdr:cNvPr id="1025" name="dimg_8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6648450" y="5543550"/>
          <a:ext cx="152400" cy="152400"/>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48177;&#54805;&#49688;\C\Infoman\TEMP\~($()!%5e)\&#44608;&#52380;&#49688;\WINDOWS\TEMP\&#44397;&#47928;&#50672;&#44208;\95&#50672;&#44208;\BS&#51456;&#48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n1\&#1041;&#1080;&#1079;&#1085;&#1077;&#1089;-&#1087;&#1083;&#1072;&#1085;\Documents%20and%20Settings\User\Local%20Settings\Temporary%20Internet%20Files\Content.IE5\HXSSF4JJ\Documents%20and%20Settings\iminov\Local%20Settings\Temporary%20Internet%20Files\Content.IE5\H7RRPP0E\&#48376;&#49324;&#48372;&#44256;&#51088;&#47308;\WINDOWS\TEMP\PRICE%20R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01\m_hour01\Excel_d\&#50629;&#47924;&#50857;\MAN_HOUR\BASE\MH_S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INDOWS\TEMP\SPL(Au&#529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WINDOWS\TEMP\SPL(Au&#176;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01\m_hour01\man_hour\MHver0p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7 (2)"/>
      <sheetName val="BS준비"/>
      <sheetName val="A-100전제"/>
      <sheetName val="BRAKE"/>
      <sheetName val="W-???"/>
      <sheetName val="2.대외공문"/>
      <sheetName val="engline"/>
      <sheetName val="#REF"/>
      <sheetName val="ML"/>
      <sheetName val="PV6 3.5L LX5 GMX170"/>
      <sheetName val="진행 DATA (2)"/>
      <sheetName val="W-현원가"/>
      <sheetName val="사양조정"/>
      <sheetName val="7_(2)"/>
      <sheetName val="2_대외공문"/>
      <sheetName val="PV6_3_5L_LX5_GMX170"/>
      <sheetName val="W-___"/>
    </sheetNames>
    <definedNames>
      <definedName name="[Module4(B0017)].LOGIN" refersTo="#ССЫЛКА!"/>
      <definedName name="[Module4(B002)].LOGIN" refersTo="#ССЫЛКА!"/>
      <definedName name="[Module4(B0025)].LOGIN" refersTo="#ССЫЛКА!"/>
      <definedName name="[Module4(B0026)].LOGIN" refersTo="#ССЫЛКА!"/>
      <definedName name="[Module4(B0027)].LOGIN" refersTo="#ССЫЛКА!"/>
      <definedName name="[Module4(B003)].LOGIN" refersTo="#ССЫЛКА!"/>
      <definedName name="[Module4(B004)].LOGIN" refersTo="#ССЫЛКА!"/>
      <definedName name="[Module4(B005)].LOGIN" refersTo="#ССЫЛКА!"/>
      <definedName name="[Module4(B006)].LOGIN" refersTo="#ССЫЛКА!"/>
      <definedName name="[Module4(B007)].LOGIN" refersTo="#ССЫЛКА!"/>
      <definedName name="[Module4(B008)].LOGIN" refersTo="#ССЫЛКА!"/>
      <definedName name="[Module4(B009)].LOGIN" refersTo="#ССЫЛКА!"/>
      <definedName name="[Module4(B010)].LOGIN" refersTo="#ССЫЛКА!"/>
      <definedName name="[Module4(B011)].LOGIN" refersTo="#ССЫЛКА!"/>
      <definedName name="[Module4(B016)].LOGIN" refersTo="#ССЫЛКА!"/>
      <definedName name="[Module4(B021)].LOGIN" refersTo="#ССЫЛКА!"/>
      <definedName name="[Module4(B022)].LOGIN" refersTo="#ССЫЛКА!"/>
      <definedName name="[Module4(B038)].LOGIN" refersTo="#ССЫЛКА!"/>
      <definedName name="[Module4(B040)].LOGIN" refersTo="#ССЫЛКА!"/>
      <definedName name="[Module4(B044)].LOGIN" refersTo="#ССЫЛКА!"/>
      <definedName name="[Module4(B045)].LOGIN" refersTo="#ССЫЛКА!"/>
      <definedName name="[Module4(B046)].LOGIN" refersTo="#ССЫЛКА!"/>
      <definedName name="[Module4(B048)].LOGIN" refersTo="#ССЫЛКА!"/>
      <definedName name="[Module4(B050)].LOGIN" refersTo="#ССЫЛКА!"/>
      <definedName name="[Module4(B051)].LOGIN" refersTo="#ССЫЛКА!"/>
      <definedName name="[Module4(B057)].LOGIN" refersTo="#ССЫЛКА!"/>
      <definedName name="[Module4(B060)].LOGIN" refersTo="#ССЫЛКА!"/>
      <definedName name="[Module4(C001)].LOGIN" refersTo="#ССЫЛКА!"/>
      <definedName name="[Module4(C002)].LOGIN" refersTo="#ССЫЛКА!"/>
      <definedName name="[Module4(C005)].LOGIN" refersTo="#ССЫЛКА!"/>
      <definedName name="[Module4(C007)].LOGIN" refersTo="#ССЫЛКА!"/>
      <definedName name="[Module4(C013)].LOGIN" refersTo="#ССЫЛКА!"/>
      <definedName name="[Module4(C014)].LOGIN" refersTo="#ССЫЛКА!"/>
      <definedName name="[Module4(C020)].LOGIN" refersTo="#ССЫЛКА!"/>
      <definedName name="[Module4(D001)].LOGIN" refersTo="#ССЫЛКА!"/>
      <definedName name="[Module4(D002)].LOGIN" refersTo="#ССЫЛКА!"/>
      <definedName name="[Module4(D007)].LOGIN" refersTo="#ССЫЛКА!"/>
      <definedName name="[Module4(D009)].LOGIN" refersTo="#ССЫЛКА!"/>
      <definedName name="[Module4(D010)].LOGIN" refersTo="#ССЫЛКА!"/>
      <definedName name="IE" refersTo="#ССЫЛКА!"/>
      <definedName name="대우개발기초" refersTo="#ССЫЛКА!"/>
      <definedName name="대우개발변동" refersTo="#ССЫЛКА!"/>
      <definedName name="대우자동차기초" refersTo="#ССЫЛКА!"/>
      <definedName name="대우자동차변동" refersTo="#ССЫЛКА!"/>
      <definedName name="이동MACRO.매출총이익율구하기MACRO" refersTo="#ССЫЛКА!"/>
      <definedName name="초기화면가기"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사양조정"/>
      <sheetName val="SER"/>
      <sheetName val="RENTAL CAR"/>
      <sheetName val="????"/>
      <sheetName val="000000"/>
      <sheetName val="갑지"/>
      <sheetName val="CPZHL"/>
      <sheetName val="Sheet1"/>
      <sheetName val="Sheet2"/>
      <sheetName val="Sheet3"/>
      <sheetName val="PRICE RANGE"/>
      <sheetName val="Reconciliation summary"/>
      <sheetName val="9349"/>
      <sheetName val="9583"/>
      <sheetName val="9583 Rec"/>
      <sheetName val="9583dload"/>
      <sheetName val="workings"/>
      <sheetName val="#REF"/>
      <sheetName val="#"/>
      <sheetName val="W-현원가"/>
      <sheetName val="BRAKE"/>
      <sheetName val="지정공장"/>
      <sheetName val="차체"/>
      <sheetName val="EXP-COST"/>
      <sheetName val="A-100전제"/>
      <sheetName val="TOTAL LIST"/>
      <sheetName val="data"/>
      <sheetName val="LIST"/>
      <sheetName val="J150 승인진도관리 LIST"/>
      <sheetName val="Overview"/>
      <sheetName val="BOM"/>
      <sheetName val="세계수요종합OK"/>
      <sheetName val="동종사"/>
      <sheetName val="요양자 현황"/>
      <sheetName val="사고분석"/>
      <sheetName val="BND"/>
      <sheetName val="국가DATA"/>
      <sheetName val="0F Safety"/>
      <sheetName val="1주"/>
      <sheetName val="2주"/>
      <sheetName val="3주"/>
      <sheetName val="4주"/>
      <sheetName val="1월"/>
      <sheetName val="대비표"/>
      <sheetName val="RD제품개발투자비(매가)"/>
      <sheetName val="_REF"/>
      <sheetName val="표지"/>
      <sheetName val="(ROUTING)"/>
      <sheetName val="주행"/>
      <sheetName val="712"/>
      <sheetName val="TT VS CT"/>
      <sheetName val="ETA VS ETA2"/>
      <sheetName val="GMDAT Shipping Schedule - DATA"/>
      <sheetName val="Sheet1 (2)"/>
      <sheetName val="진행 DATA (2)"/>
      <sheetName val="1st"/>
      <sheetName val="Total by Model"/>
      <sheetName val="MH_??"/>
      <sheetName val="냉연"/>
      <sheetName val="시설투자"/>
      <sheetName val="효율계획(당월)"/>
      <sheetName val="T진도"/>
      <sheetName val="서울정비"/>
      <sheetName val="전체실적"/>
      <sheetName val="MH_생산"/>
      <sheetName val="7 (2)"/>
      <sheetName val="Dealer Incentive"/>
      <sheetName val="DND"/>
      <sheetName val="업체명"/>
      <sheetName val="제조부문배부"/>
      <sheetName val="Team 종합"/>
      <sheetName val="FUEL FILLER"/>
      <sheetName val="Total(AA01)"/>
      <sheetName val="Total(BC01)"/>
      <sheetName val="Total(BC02)"/>
      <sheetName val="Total"/>
      <sheetName val="국내담당(BB01)"/>
      <sheetName val="국내가격(BB01)"/>
      <sheetName val="국내AS(BB01)"/>
      <sheetName val="국내담당(BB02)"/>
      <sheetName val="국내가격(BB02)"/>
      <sheetName val="국내AS(BB02)"/>
      <sheetName val="국내담당(BB04)"/>
      <sheetName val="국내가격(BB04)"/>
      <sheetName val="국내AS(BB04)"/>
      <sheetName val="세부DATA"/>
      <sheetName val="법인세신고자료"/>
      <sheetName val="RENTAL_CAR"/>
      <sheetName val="PRICE_RANGE"/>
      <sheetName val="Reconciliation_summary"/>
      <sheetName val="9583_Rec"/>
      <sheetName val="TOTAL_LIST"/>
      <sheetName val="J150_승인진도관리_LIST"/>
      <sheetName val="요양자_현황"/>
      <sheetName val="0F_Safety"/>
    </sheetNames>
    <sheetDataSet>
      <sheetData sheetId="0" refreshError="1">
        <row r="5">
          <cell r="B5" t="str">
            <v>M-100</v>
          </cell>
          <cell r="C5" t="str">
            <v>MARBELLA</v>
          </cell>
          <cell r="D5" t="str">
            <v>ALTO</v>
          </cell>
          <cell r="E5" t="str">
            <v>CINQUECENTO</v>
          </cell>
          <cell r="F5" t="str">
            <v>TWINGO</v>
          </cell>
          <cell r="G5" t="str">
            <v>CUORE</v>
          </cell>
          <cell r="H5" t="str">
            <v>MINI</v>
          </cell>
          <cell r="I5" t="str">
            <v>ALTO</v>
          </cell>
          <cell r="J5" t="str">
            <v>CUORE</v>
          </cell>
          <cell r="K5" t="str">
            <v>MINI</v>
          </cell>
        </row>
        <row r="6">
          <cell r="B6" t="str">
            <v>0.8S</v>
          </cell>
          <cell r="C6" t="str">
            <v>0.9 SPI</v>
          </cell>
          <cell r="D6" t="str">
            <v>1.0 GL</v>
          </cell>
          <cell r="E6" t="str">
            <v>0.9 IE S</v>
          </cell>
          <cell r="F6" t="str">
            <v>1.2</v>
          </cell>
          <cell r="G6" t="str">
            <v>0.8 GL</v>
          </cell>
          <cell r="H6" t="str">
            <v>-</v>
          </cell>
          <cell r="I6" t="str">
            <v>1.0 GL</v>
          </cell>
          <cell r="J6" t="str">
            <v>0.8 GL</v>
          </cell>
          <cell r="K6" t="str">
            <v>COOPER</v>
          </cell>
        </row>
        <row r="7">
          <cell r="B7" t="str">
            <v>5</v>
          </cell>
          <cell r="C7" t="str">
            <v>3</v>
          </cell>
          <cell r="D7" t="str">
            <v>3</v>
          </cell>
          <cell r="E7" t="str">
            <v>3</v>
          </cell>
          <cell r="F7" t="str">
            <v>3</v>
          </cell>
          <cell r="G7" t="str">
            <v>3</v>
          </cell>
          <cell r="H7" t="str">
            <v>2</v>
          </cell>
          <cell r="I7" t="str">
            <v>5</v>
          </cell>
          <cell r="J7" t="str">
            <v>5</v>
          </cell>
          <cell r="K7" t="str">
            <v>2</v>
          </cell>
        </row>
        <row r="8">
          <cell r="B8">
            <v>123</v>
          </cell>
          <cell r="C8">
            <v>132659</v>
          </cell>
          <cell r="D8">
            <v>176793</v>
          </cell>
          <cell r="E8">
            <v>178021</v>
          </cell>
          <cell r="F8">
            <v>179421</v>
          </cell>
          <cell r="G8">
            <v>194474</v>
          </cell>
          <cell r="H8">
            <v>336060</v>
          </cell>
          <cell r="I8">
            <v>338173</v>
          </cell>
          <cell r="J8">
            <v>338471</v>
          </cell>
          <cell r="K8">
            <v>198639</v>
          </cell>
        </row>
        <row r="11">
          <cell r="C11">
            <v>3858.5068359375</v>
          </cell>
          <cell r="D11">
            <v>4310.81298828125</v>
          </cell>
          <cell r="E11">
            <v>4194.18408203125</v>
          </cell>
          <cell r="F11">
            <v>4197.78515625</v>
          </cell>
          <cell r="G11">
            <v>4246.65966796875</v>
          </cell>
          <cell r="H11">
            <v>4728.46337890625</v>
          </cell>
          <cell r="I11">
            <v>4479.3330078125</v>
          </cell>
          <cell r="J11">
            <v>4263.70068359375</v>
          </cell>
          <cell r="K11">
            <v>4728.46337890625</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H_SPEC"/>
      <sheetName val="#REF"/>
      <sheetName val="Sheet5"/>
      <sheetName val="Sheet6 (3)"/>
      <sheetName val="Volumes"/>
      <sheetName val="Bodystyle"/>
      <sheetName val="Vin"/>
      <sheetName val="COVER"/>
      <sheetName val="계약내역서"/>
      <sheetName val="완성차 미수금"/>
      <sheetName val="Sheet"/>
      <sheetName val="all"/>
      <sheetName val="Body"/>
      <sheetName val="장적산출"/>
      <sheetName val="목표치"/>
      <sheetName val="TOTAL"/>
      <sheetName val="0C N&amp;V_PIT GAP"/>
      <sheetName val="Sheet2"/>
      <sheetName val="C105 오더"/>
      <sheetName val="Summary"/>
      <sheetName val="VTS Workshare"/>
      <sheetName val="전략"/>
      <sheetName val="Team 종합"/>
      <sheetName val="생산_P"/>
      <sheetName val="Risk Comments"/>
      <sheetName val="PROCEDURE LIST"/>
      <sheetName val="S1.1총괄"/>
      <sheetName val="Sheet1"/>
      <sheetName val="CA"/>
      <sheetName val="????"/>
      <sheetName val="팀별 합계"/>
      <sheetName val="Lookup Table"/>
      <sheetName val="V"/>
      <sheetName val="제조부문배부"/>
      <sheetName val="HCCE01"/>
      <sheetName val="Narrative"/>
      <sheetName val="직급별인건비"/>
      <sheetName val="효율계획(당월)"/>
      <sheetName val="전체실적"/>
      <sheetName val="191 GM-Suzuki"/>
      <sheetName val="54813M2001"/>
      <sheetName val="프레스"/>
      <sheetName val="Order"/>
      <sheetName val="완성차_미수금"/>
      <sheetName val="Sheet6_(3)"/>
      <sheetName val="Risk_Comments"/>
      <sheetName val="VTS_Workshare"/>
      <sheetName val="PROCEDURE_LIST"/>
      <sheetName val="S1_1총괄"/>
      <sheetName val="C105_오더"/>
      <sheetName val="Team_종합"/>
      <sheetName val="팀별_합계"/>
      <sheetName val="Lookup_Table"/>
      <sheetName val="0C_N&amp;V_PIT_GAP"/>
      <sheetName val="191_GM-Suzuki"/>
      <sheetName val="w facelift"/>
      <sheetName val="DATE"/>
      <sheetName val="Roll Out"/>
      <sheetName val="Budget Marca"/>
      <sheetName val="Share (Vol)"/>
      <sheetName val="Output"/>
      <sheetName val="____"/>
      <sheetName val="CRITERIA1"/>
      <sheetName val="result0927"/>
      <sheetName val="대우자동차용역비"/>
      <sheetName val="inputs"/>
      <sheetName val="Summ II"/>
      <sheetName val="Input"/>
      <sheetName val="AR_by_EGM"/>
      <sheetName val="Lid_Summary"/>
      <sheetName val="계산program"/>
      <sheetName val="진행 DATA (2)"/>
      <sheetName val="Salary 03"/>
      <sheetName val="Sheet6_(3)1"/>
      <sheetName val="완성차_미수금1"/>
      <sheetName val="팀별_합계1"/>
      <sheetName val="Lookup_Table1"/>
      <sheetName val="C105_오더1"/>
      <sheetName val="0C_N&amp;V_PIT_GAP1"/>
      <sheetName val="VTS_Workshare1"/>
      <sheetName val="Risk_Comments1"/>
      <sheetName val="PROCEDURE_LIST1"/>
      <sheetName val="S1_1총괄1"/>
      <sheetName val="Team_종합1"/>
      <sheetName val="191_GM-Suzuki1"/>
      <sheetName val="Cash Flow"/>
      <sheetName val="Source"/>
      <sheetName val="w_facelift"/>
      <sheetName val="Roll_Out"/>
      <sheetName val="Budget_Marca"/>
      <sheetName val="Share_(Vol)"/>
      <sheetName val="Summ_II"/>
      <sheetName val="(ROUTING)"/>
      <sheetName val="CLM-MP"/>
      <sheetName val="Bid_Sheet"/>
      <sheetName val="List"/>
      <sheetName val="해외생산"/>
      <sheetName val="LL"/>
      <sheetName val="WELDING"/>
      <sheetName val="TABLE DB"/>
      <sheetName val="쌍용 data base"/>
      <sheetName val="MY PF RPO"/>
      <sheetName val="BudgetPrior"/>
      <sheetName val="InputCurrent"/>
      <sheetName val="2006 Original SMT-Unit Targets"/>
      <sheetName val="MAFA"/>
      <sheetName val="CFLOW"/>
      <sheetName val="조예대비"/>
      <sheetName val="실적입력"/>
      <sheetName val="기숙사"/>
      <sheetName val="전력량"/>
      <sheetName val="공장실적"/>
      <sheetName val="단가"/>
      <sheetName val="가스량"/>
      <sheetName val="공업용수량"/>
      <sheetName val="금액배분"/>
      <sheetName val="직훈"/>
      <sheetName val="생산"/>
      <sheetName val="생활용수량"/>
      <sheetName val="종합"/>
      <sheetName val="Initial_Flex_Rates"/>
      <sheetName val="Overview GBP"/>
      <sheetName val="BK"/>
      <sheetName val="CC"/>
      <sheetName val="MU"/>
      <sheetName val="ST"/>
      <sheetName val="Sheet6_(3)2"/>
      <sheetName val="완성차_미수금2"/>
      <sheetName val="VTS_Workshare2"/>
      <sheetName val="C105_오더2"/>
      <sheetName val="Team_종합2"/>
      <sheetName val="0C_N&amp;V_PIT_GAP2"/>
      <sheetName val="팀별_합계2"/>
      <sheetName val="Lookup_Table2"/>
      <sheetName val="Risk_Comments2"/>
      <sheetName val="PROCEDURE_LIST2"/>
      <sheetName val="S1_1총괄2"/>
      <sheetName val="191_GM-Suzuki2"/>
      <sheetName val="TABLE_DB"/>
      <sheetName val="쌍용_data_base"/>
      <sheetName val="MY_PF_RPO"/>
      <sheetName val="Summary Sheets"/>
      <sheetName val="ref data"/>
      <sheetName val="MH_SPEC.xls"/>
      <sheetName val="Sheet3"/>
      <sheetName val="차체"/>
    </sheetNames>
    <definedNames>
      <definedName name="Butt_press" refersTo="#ССЫЛКА!"/>
      <definedName name="clear" refersTo="#ССЫЛКА!"/>
      <definedName name="Goto_manual" refersTo="#ССЫЛКА!"/>
      <definedName name="ID" refersTo="#ССЫЛКА!"/>
      <definedName name="move"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eCO SPL"/>
      <sheetName val="Net Revenue"/>
      <sheetName val="4.Vendor price"/>
      <sheetName val="SPL(Au컄)"/>
      <sheetName val="Claim이력_수출내자"/>
      <sheetName val="검토사항"/>
      <sheetName val="AeCO_SPL"/>
      <sheetName val="Net_Revenue"/>
      <sheetName val="4_Vendor_price"/>
      <sheetName val="План пр-ва"/>
      <sheetName val="완성차 미수금"/>
      <sheetName val="Bid_Sheet"/>
      <sheetName val="분석mast"/>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 xml:space="preserve">E/G &amp; T/M ??? </v>
          </cell>
        </row>
        <row r="13">
          <cell r="D13" t="str">
            <v>CA001-</v>
          </cell>
          <cell r="E13" t="str">
            <v>A</v>
          </cell>
          <cell r="F13" t="str">
            <v>52</v>
          </cell>
          <cell r="G13" t="str">
            <v>01000</v>
          </cell>
          <cell r="H13">
            <v>96283332</v>
          </cell>
          <cell r="I13" t="str">
            <v>ENGINE A1</v>
          </cell>
          <cell r="T13">
            <v>1</v>
          </cell>
          <cell r="W13">
            <v>60</v>
          </cell>
          <cell r="Y13" t="str">
            <v xml:space="preserve">E/G &amp; T/M ??? </v>
          </cell>
        </row>
        <row r="14">
          <cell r="D14" t="str">
            <v>CA001-</v>
          </cell>
          <cell r="E14" t="str">
            <v>A</v>
          </cell>
          <cell r="F14" t="str">
            <v>54</v>
          </cell>
          <cell r="G14" t="str">
            <v>01000</v>
          </cell>
          <cell r="H14">
            <v>96296811</v>
          </cell>
          <cell r="I14" t="str">
            <v>ENGINE A1</v>
          </cell>
          <cell r="T14">
            <v>1</v>
          </cell>
          <cell r="W14">
            <v>61</v>
          </cell>
          <cell r="Y14" t="str">
            <v xml:space="preserve">E/G &amp; T/M ??? </v>
          </cell>
        </row>
        <row r="15">
          <cell r="D15" t="str">
            <v>CA001-</v>
          </cell>
          <cell r="E15" t="str">
            <v>A</v>
          </cell>
          <cell r="F15" t="str">
            <v>61</v>
          </cell>
          <cell r="G15" t="str">
            <v>01000</v>
          </cell>
          <cell r="H15">
            <v>96283327</v>
          </cell>
          <cell r="I15" t="str">
            <v>ENGINE A1</v>
          </cell>
          <cell r="U15">
            <v>1</v>
          </cell>
          <cell r="Y15" t="str">
            <v xml:space="preserve">E/G &amp; T/M ??? </v>
          </cell>
        </row>
        <row r="16">
          <cell r="D16" t="str">
            <v>CA001-</v>
          </cell>
          <cell r="E16" t="str">
            <v>A</v>
          </cell>
          <cell r="F16" t="str">
            <v>62</v>
          </cell>
          <cell r="G16" t="str">
            <v>01000</v>
          </cell>
          <cell r="H16">
            <v>96283328</v>
          </cell>
          <cell r="I16" t="str">
            <v>ENGINE A1</v>
          </cell>
          <cell r="V16">
            <v>1</v>
          </cell>
          <cell r="X16">
            <v>60</v>
          </cell>
          <cell r="Y16" t="str">
            <v xml:space="preserve">E/G &amp; T/M ??? </v>
          </cell>
        </row>
        <row r="17">
          <cell r="D17" t="str">
            <v>CA001-</v>
          </cell>
          <cell r="E17" t="str">
            <v>A</v>
          </cell>
          <cell r="F17" t="str">
            <v>64</v>
          </cell>
          <cell r="G17" t="str">
            <v>01000</v>
          </cell>
          <cell r="H17">
            <v>96296810</v>
          </cell>
          <cell r="I17" t="str">
            <v>ENGINE A1</v>
          </cell>
          <cell r="V17">
            <v>1</v>
          </cell>
          <cell r="X17">
            <v>61</v>
          </cell>
          <cell r="Y17" t="str">
            <v xml:space="preserve">E/G &amp; T/M ???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 xml:space="preserve">E/G &amp; T/M ???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 xml:space="preserve">E/G &amp; T/M ???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 xml:space="preserve">E/G &amp; T/M ???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B51" t="str">
            <v>N</v>
          </cell>
          <cell r="C51" t="str">
            <v>X</v>
          </cell>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 xml:space="preserve">E/G &amp; T/M ???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 xml:space="preserve">E/G &amp; T/M ???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 xml:space="preserve">E/G &amp; T/M ???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 xml:space="preserve">E/G &amp; T/M ??? </v>
          </cell>
        </row>
        <row r="184">
          <cell r="D184" t="str">
            <v>CB400-</v>
          </cell>
          <cell r="E184" t="str">
            <v>A</v>
          </cell>
          <cell r="F184" t="str">
            <v>02</v>
          </cell>
          <cell r="G184" t="str">
            <v>02000</v>
          </cell>
          <cell r="H184" t="str">
            <v>96352517</v>
          </cell>
          <cell r="I184" t="str">
            <v>V-BELT-A/C</v>
          </cell>
          <cell r="T184">
            <v>1</v>
          </cell>
          <cell r="V184">
            <v>1</v>
          </cell>
          <cell r="X184" t="str">
            <v>60</v>
          </cell>
          <cell r="Y184" t="str">
            <v xml:space="preserve">E/G &amp; T/M ???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 xml:space="preserve">E/G &amp; T/M ???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 xml:space="preserve">E/G &amp; T/M ???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 xml:space="preserve">E/G &amp; T/M ???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 xml:space="preserve">E/G &amp; T/M ???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 xml:space="preserve">E/G &amp; T/M ???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 xml:space="preserve">E/G &amp; T/M ???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 xml:space="preserve">E/G &amp; T/M ???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 xml:space="preserve">E/G &amp; T/M ???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 xml:space="preserve">E/G &amp; T/M ???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 xml:space="preserve">E/G &amp; T/M ???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 xml:space="preserve">E/G &amp; T/M ???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 xml:space="preserve">E/G &amp; T/M ???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 xml:space="preserve">E/G &amp; T/M ???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 xml:space="preserve">E/G &amp; T/M ???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 xml:space="preserve">E/G &amp; T/M ???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 xml:space="preserve">E/G &amp; T/M ???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 xml:space="preserve">E/G &amp; T/M ???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 xml:space="preserve">E/G &amp; T/M ???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 xml:space="preserve">E/G &amp; T/M ???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 xml:space="preserve">E/G &amp; T/M ???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 xml:space="preserve">E/G &amp; T/M ???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 xml:space="preserve">E/G &amp; T/M ???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 xml:space="preserve">E/G &amp; T/M ???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 xml:space="preserve">E/G &amp; T/M ???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 xml:space="preserve">E/G &amp; T/M ???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 xml:space="preserve">E/G &amp; T/M ???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 xml:space="preserve">E/G &amp; T/M ???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 xml:space="preserve">E/G &amp; T/M ???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 xml:space="preserve">E/G &amp; T/M ???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J511">
            <v>0</v>
          </cell>
          <cell r="K511">
            <v>0</v>
          </cell>
          <cell r="L511">
            <v>0</v>
          </cell>
          <cell r="M511">
            <v>0</v>
          </cell>
          <cell r="N511">
            <v>0</v>
          </cell>
          <cell r="O511">
            <v>0</v>
          </cell>
          <cell r="P511">
            <v>0</v>
          </cell>
          <cell r="Q511">
            <v>0</v>
          </cell>
          <cell r="R511">
            <v>0</v>
          </cell>
          <cell r="S511">
            <v>0</v>
          </cell>
          <cell r="T511" t="str">
            <v>1</v>
          </cell>
          <cell r="U511">
            <v>0</v>
          </cell>
          <cell r="V511" t="str">
            <v>1</v>
          </cell>
          <cell r="W511">
            <v>0</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 xml:space="preserve">E/G &amp; T/M ???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 xml:space="preserve">E/G &amp; T/M ???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 xml:space="preserve">E/G &amp; T/M ???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L2288">
            <v>3</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 xml:space="preserve">E/G &amp; T/M ???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 xml:space="preserve">E/G &amp; T/M ???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 xml:space="preserve">E/G &amp; T/M ???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 xml:space="preserve">E/G &amp; T/M ???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 xml:space="preserve">E/G &amp; T/M ???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 xml:space="preserve">E/G &amp; T/M ???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eCO SPL"/>
      <sheetName val="Net Revenue"/>
      <sheetName val="제조부문배부"/>
      <sheetName val="Financial Statements"/>
      <sheetName val="전략"/>
      <sheetName val="세부"/>
      <sheetName val="법인+비법인"/>
      <sheetName val="LANOS"/>
      <sheetName val="LEGANZA"/>
      <sheetName val="NUBIRA"/>
      <sheetName val="CIELO발주"/>
      <sheetName val="Summary Value Analysis"/>
      <sheetName val="계산DATA입력"/>
      <sheetName val="계산정보"/>
      <sheetName val="Claim이력_수출내자"/>
      <sheetName val="AeCO_SPL"/>
      <sheetName val="Net_Revenue"/>
      <sheetName val="Financial_Statements"/>
      <sheetName val="Summary_Value_Analysis"/>
      <sheetName val="4.Vendor price"/>
      <sheetName val="SPL(Au°i)"/>
      <sheetName val="Tool Room "/>
      <sheetName val="완성차 미수금"/>
      <sheetName val=""/>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E/G &amp; T/M ???®</v>
          </cell>
        </row>
        <row r="13">
          <cell r="D13" t="str">
            <v>CA001-</v>
          </cell>
          <cell r="E13" t="str">
            <v>A</v>
          </cell>
          <cell r="F13" t="str">
            <v>52</v>
          </cell>
          <cell r="G13" t="str">
            <v>01000</v>
          </cell>
          <cell r="H13">
            <v>96283332</v>
          </cell>
          <cell r="I13" t="str">
            <v>ENGINE A1</v>
          </cell>
          <cell r="T13">
            <v>1</v>
          </cell>
          <cell r="W13">
            <v>60</v>
          </cell>
          <cell r="Y13" t="str">
            <v>E/G &amp; T/M ???®</v>
          </cell>
        </row>
        <row r="14">
          <cell r="D14" t="str">
            <v>CA001-</v>
          </cell>
          <cell r="E14" t="str">
            <v>A</v>
          </cell>
          <cell r="F14" t="str">
            <v>54</v>
          </cell>
          <cell r="G14" t="str">
            <v>01000</v>
          </cell>
          <cell r="H14">
            <v>96296811</v>
          </cell>
          <cell r="I14" t="str">
            <v>ENGINE A1</v>
          </cell>
          <cell r="T14">
            <v>1</v>
          </cell>
          <cell r="W14">
            <v>61</v>
          </cell>
          <cell r="Y14" t="str">
            <v>E/G &amp; T/M ???®</v>
          </cell>
        </row>
        <row r="15">
          <cell r="D15" t="str">
            <v>CA001-</v>
          </cell>
          <cell r="E15" t="str">
            <v>A</v>
          </cell>
          <cell r="F15" t="str">
            <v>61</v>
          </cell>
          <cell r="G15" t="str">
            <v>01000</v>
          </cell>
          <cell r="H15">
            <v>96283327</v>
          </cell>
          <cell r="I15" t="str">
            <v>ENGINE A1</v>
          </cell>
          <cell r="U15">
            <v>1</v>
          </cell>
          <cell r="Y15" t="str">
            <v>E/G &amp; T/M ???®</v>
          </cell>
        </row>
        <row r="16">
          <cell r="D16" t="str">
            <v>CA001-</v>
          </cell>
          <cell r="E16" t="str">
            <v>A</v>
          </cell>
          <cell r="F16" t="str">
            <v>62</v>
          </cell>
          <cell r="G16" t="str">
            <v>01000</v>
          </cell>
          <cell r="H16">
            <v>96283328</v>
          </cell>
          <cell r="I16" t="str">
            <v>ENGINE A1</v>
          </cell>
          <cell r="V16">
            <v>1</v>
          </cell>
          <cell r="X16">
            <v>60</v>
          </cell>
          <cell r="Y16" t="str">
            <v>E/G &amp; T/M ???®</v>
          </cell>
        </row>
        <row r="17">
          <cell r="D17" t="str">
            <v>CA001-</v>
          </cell>
          <cell r="E17" t="str">
            <v>A</v>
          </cell>
          <cell r="F17" t="str">
            <v>64</v>
          </cell>
          <cell r="G17" t="str">
            <v>01000</v>
          </cell>
          <cell r="H17">
            <v>96296810</v>
          </cell>
          <cell r="I17" t="str">
            <v>ENGINE A1</v>
          </cell>
          <cell r="V17">
            <v>1</v>
          </cell>
          <cell r="X17">
            <v>61</v>
          </cell>
          <cell r="Y17" t="str">
            <v>E/G &amp; T/M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E/G &amp; T/M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E/G &amp; T/M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E/G &amp; T/M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E/G &amp; T/M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E/G &amp; T/M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E/G &amp; T/M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E/G &amp; T/M ???®</v>
          </cell>
        </row>
        <row r="184">
          <cell r="D184" t="str">
            <v>CB400-</v>
          </cell>
          <cell r="E184" t="str">
            <v>A</v>
          </cell>
          <cell r="F184" t="str">
            <v>02</v>
          </cell>
          <cell r="G184" t="str">
            <v>02000</v>
          </cell>
          <cell r="H184" t="str">
            <v>96352517</v>
          </cell>
          <cell r="I184" t="str">
            <v>V-BELT-A/C</v>
          </cell>
          <cell r="T184">
            <v>1</v>
          </cell>
          <cell r="V184">
            <v>1</v>
          </cell>
          <cell r="X184" t="str">
            <v>60</v>
          </cell>
          <cell r="Y184" t="str">
            <v>E/G &amp; T/M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E/G &amp; T/M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E/G &amp; T/M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E/G &amp; T/M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E/G &amp; T/M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E/G &amp; T/M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E/G &amp; T/M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E/G &amp; T/M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E/G &amp; T/M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E/G &amp; T/M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E/G &amp; T/M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E/G &amp; T/M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E/G &amp; T/M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E/G &amp; T/M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E/G &amp; T/M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E/G &amp; T/M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E/G &amp; T/M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E/G &amp; T/M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E/G &amp; T/M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E/G &amp; T/M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E/G &amp; T/M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E/G &amp; T/M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E/G &amp; T/M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E/G &amp; T/M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E/G &amp; T/M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E/G &amp; T/M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E/G &amp; T/M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E/G &amp; T/M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E/G &amp; T/M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E/G &amp; T/M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T511" t="str">
            <v>1</v>
          </cell>
          <cell r="V511" t="str">
            <v>1</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E/G &amp; T/M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E/G &amp; T/M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E/G &amp; T/M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E/G &amp; T/M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E/G &amp; T/M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E/G &amp; T/M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E/G &amp; T/M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E/G &amp; T/M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E/G &amp; T/M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가공투자전제"/>
      <sheetName val="가공비교"/>
      <sheetName val="가공투자비"/>
      <sheetName val="조립전제및 투자비"/>
      <sheetName val="MHver0p8"/>
      <sheetName val="Data입력"/>
      <sheetName val="종합표"/>
      <sheetName val="MH_생산"/>
      <sheetName val="직급별인건비"/>
      <sheetName val="Gene Chart"/>
      <sheetName val="1.변경범위"/>
      <sheetName val="부품LIST"/>
      <sheetName val="장비이력목록추출"/>
      <sheetName val="안내"/>
      <sheetName val="전체개별장비지수열람"/>
      <sheetName val="일자부하시간추출"/>
      <sheetName val="스페어추출"/>
      <sheetName val="계약내역서"/>
      <sheetName val="0F Safety"/>
      <sheetName val="주소(한문)"/>
      <sheetName val="차체"/>
      <sheetName val="Proposal"/>
      <sheetName val="목표치"/>
      <sheetName val="626TD(COLOR)"/>
      <sheetName val="CFLOW"/>
      <sheetName val="Sheet1"/>
      <sheetName val="Car Input"/>
      <sheetName val="Passenger"/>
      <sheetName val="Pole"/>
      <sheetName val="Side"/>
      <sheetName val="군산공장추가구매"/>
      <sheetName val="Macro1"/>
      <sheetName val="Salary 03"/>
      <sheetName val="0E Energy"/>
      <sheetName val="LL"/>
      <sheetName val="0C N&amp;V_PIT GAP"/>
      <sheetName val="년도별"/>
      <sheetName val="GM Master"/>
      <sheetName val="견적 집계"/>
      <sheetName val="Overview GBP"/>
      <sheetName val="GENTRA"/>
      <sheetName val="LACETTI"/>
      <sheetName val="TOSCA"/>
      <sheetName val="ORIGIN"/>
      <sheetName val="TOTAL"/>
      <sheetName val="R&amp;R010312"/>
      <sheetName val="TCA"/>
      <sheetName val="PILOT품"/>
      <sheetName val="M96현황-동아"/>
      <sheetName val="#REF"/>
      <sheetName val="계산program"/>
      <sheetName val="해외생산"/>
      <sheetName val="Z41,Z42 이외total"/>
      <sheetName val="DWMC"/>
      <sheetName val="FX Codes"/>
      <sheetName val="Year"/>
      <sheetName val="Sch1-5"/>
      <sheetName val="result0927"/>
      <sheetName val="대우자동차용역비"/>
      <sheetName val="엔진조립"/>
      <sheetName val="MA"/>
      <sheetName val="평가자13"/>
      <sheetName val="??(??)"/>
      <sheetName val="??"/>
      <sheetName val="????"/>
      <sheetName val="Data"/>
      <sheetName val="장적산출"/>
      <sheetName val="PAKAGE4362"/>
      <sheetName val="Level 1-3 Change Overview"/>
      <sheetName val="LEGAN"/>
      <sheetName val="CASE ASM"/>
      <sheetName val="효율계획(당월)"/>
      <sheetName val="전체실적"/>
      <sheetName val="BID"/>
      <sheetName val="GXS00-원본"/>
      <sheetName val="Main"/>
      <sheetName val="조립전제및_투자비"/>
      <sheetName val="Gene_Chart"/>
      <sheetName val="0F_Safety"/>
      <sheetName val="1_변경범위"/>
      <sheetName val="Car_Input"/>
      <sheetName val="Salary_03"/>
      <sheetName val="견적_집계"/>
      <sheetName val="0C_N&amp;V_PIT_GAP"/>
      <sheetName val="0E_Energy"/>
      <sheetName val="Overview_GBP"/>
      <sheetName val="GM_Master"/>
      <sheetName val="Z41,Z42_이외total"/>
      <sheetName val="FX_Codes"/>
      <sheetName val="Level_1-3_Change_Overview"/>
      <sheetName val="세계수요종합OK"/>
      <sheetName val="Cost Template"/>
      <sheetName val="T진도"/>
      <sheetName val="DEVALUATION"/>
      <sheetName val="조립전제및_투자비1"/>
      <sheetName val="Gene_Chart1"/>
      <sheetName val="0F_Safety1"/>
      <sheetName val="1_변경범위1"/>
      <sheetName val="Car_Input1"/>
      <sheetName val="Salary_031"/>
      <sheetName val="0C_N&amp;V_PIT_GAP1"/>
      <sheetName val="견적_집계1"/>
      <sheetName val="GM_Master1"/>
      <sheetName val="0E_Energy1"/>
      <sheetName val="Overview_GBP1"/>
      <sheetName val="Z41,Z42_이외total1"/>
      <sheetName val="FX_Codes1"/>
      <sheetName val="Start"/>
      <sheetName val="GuV"/>
      <sheetName val="Salaries"/>
      <sheetName val="BS"/>
      <sheetName val="99정부과제종합"/>
      <sheetName val="TOP Sheet (2)"/>
      <sheetName val="초기화면"/>
      <sheetName val="입찰안"/>
      <sheetName val="Assumption"/>
      <sheetName val="조립전제및_투자비2"/>
      <sheetName val="Gene_Chart2"/>
      <sheetName val="1_변경범위2"/>
      <sheetName val="0F_Safety2"/>
      <sheetName val="Car_Input2"/>
      <sheetName val="Salary_032"/>
      <sheetName val="0C_N&amp;V_PIT_GAP2"/>
      <sheetName val="GM_Master2"/>
      <sheetName val="0E_Energy2"/>
      <sheetName val="견적_집계2"/>
      <sheetName val="Overview_GBP2"/>
      <sheetName val="Z41,Z42_이외total2"/>
      <sheetName val="FX_Codes2"/>
      <sheetName val="Level_1-3_Change_Overview1"/>
      <sheetName val="CASE_ASM"/>
      <sheetName val="Cost_Template"/>
      <sheetName val="TOP_Sheet_(2)"/>
      <sheetName val="Show Car Costs"/>
      <sheetName val="Total Machine Cost"/>
      <sheetName val="CAUDIT"/>
      <sheetName val="Расчеты"/>
      <sheetName val="Inside"/>
      <sheetName val="Данные"/>
      <sheetName val="Team 종합"/>
      <sheetName val="Inputs"/>
      <sheetName val="BRAKE"/>
      <sheetName val="VXX"/>
      <sheetName val="NI 98"/>
      <sheetName val="Custom"/>
      <sheetName val="4.Design&amp;PreProdBuild"/>
      <sheetName val="10.PPAP&amp;Pilot"/>
      <sheetName val="1.Program Overview"/>
      <sheetName val="Plant Data"/>
      <sheetName val="가격인하"/>
      <sheetName val="A-100전제"/>
      <sheetName val="AR_by_EGM"/>
      <sheetName val="GG S&amp;O List"/>
      <sheetName val="4_Design&amp;PreProdBuild"/>
      <sheetName val="10_PPAP&amp;Pilot"/>
      <sheetName val="1_Program_Overview"/>
      <sheetName val="Plant_Data"/>
      <sheetName val="NI_98"/>
      <sheetName val="LY7 vs 3800SC PMT Coding"/>
      <sheetName val="3800SC Costbook"/>
      <sheetName val="3월"/>
      <sheetName val="일위대가"/>
      <sheetName val="공사비집계"/>
      <sheetName val="RDLEVLST"/>
      <sheetName val="MHver0p8.xls"/>
      <sheetName val="데이타"/>
      <sheetName val="__(__)"/>
      <sheetName val="__"/>
      <sheetName val="____"/>
    </sheetNames>
    <definedNames>
      <definedName name="gethering" refersTo="#ССЫЛКА!"/>
      <definedName name="goto_managemant" refersTo="#ССЫЛКА!"/>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885"/>
  <sheetViews>
    <sheetView topLeftCell="A29" zoomScaleNormal="100" workbookViewId="0">
      <selection activeCell="M73" sqref="M73"/>
    </sheetView>
  </sheetViews>
  <sheetFormatPr defaultRowHeight="12.75"/>
  <sheetData>
    <row r="1" spans="1:13" s="2" customFormat="1" ht="48.75" customHeight="1">
      <c r="A1" s="174" t="s">
        <v>170</v>
      </c>
      <c r="B1" s="174"/>
      <c r="C1" s="174"/>
      <c r="D1" s="174"/>
      <c r="E1" s="174"/>
      <c r="F1" s="174"/>
      <c r="G1" s="174"/>
      <c r="H1" s="174"/>
      <c r="I1" s="174"/>
    </row>
    <row r="2" spans="1:13" s="2" customFormat="1" ht="14.25" customHeight="1">
      <c r="A2" s="166" t="s">
        <v>59</v>
      </c>
      <c r="B2" s="166"/>
      <c r="C2" s="166"/>
      <c r="D2" s="166"/>
      <c r="E2" s="166"/>
      <c r="F2" s="5"/>
      <c r="G2" s="5"/>
      <c r="H2" s="5"/>
      <c r="I2" s="5"/>
    </row>
    <row r="3" spans="1:13" s="165" customFormat="1" ht="78" customHeight="1">
      <c r="A3" s="175" t="s">
        <v>172</v>
      </c>
      <c r="B3" s="176"/>
      <c r="C3" s="176"/>
      <c r="D3" s="176"/>
      <c r="E3" s="176"/>
      <c r="F3" s="176"/>
      <c r="G3" s="176"/>
      <c r="H3" s="176"/>
      <c r="I3" s="176"/>
    </row>
    <row r="4" spans="1:13" ht="18" customHeight="1">
      <c r="A4" s="3"/>
      <c r="B4" s="3"/>
      <c r="C4" s="3"/>
      <c r="D4" s="3"/>
      <c r="E4" s="3"/>
      <c r="F4" s="3"/>
      <c r="G4" s="3"/>
      <c r="H4" s="3"/>
      <c r="I4" s="3"/>
    </row>
    <row r="5" spans="1:13" ht="18" customHeight="1">
      <c r="A5" s="4" t="s">
        <v>60</v>
      </c>
      <c r="B5" s="4"/>
      <c r="C5" s="4"/>
      <c r="D5" s="4"/>
      <c r="E5" s="4"/>
      <c r="F5" s="3"/>
      <c r="G5" s="3"/>
      <c r="H5" s="3"/>
      <c r="I5" s="3"/>
    </row>
    <row r="6" spans="1:13" ht="18" customHeight="1">
      <c r="A6" s="239" t="s">
        <v>171</v>
      </c>
      <c r="B6" s="169"/>
      <c r="C6" s="169"/>
      <c r="D6" s="169"/>
      <c r="E6" s="169"/>
      <c r="F6" s="169"/>
      <c r="G6" s="169"/>
      <c r="H6" s="169"/>
      <c r="I6" s="169"/>
      <c r="J6" s="169"/>
    </row>
    <row r="7" spans="1:13" s="2" customFormat="1" ht="18" customHeight="1">
      <c r="A7" s="240" t="s">
        <v>173</v>
      </c>
      <c r="B7" s="241"/>
      <c r="C7" s="241"/>
      <c r="D7" s="241"/>
      <c r="E7" s="241"/>
      <c r="F7" s="241"/>
      <c r="G7" s="241"/>
      <c r="H7" s="241"/>
      <c r="I7" s="241"/>
      <c r="J7" s="242"/>
    </row>
    <row r="8" spans="1:13" ht="16.5" customHeight="1">
      <c r="A8" s="239" t="s">
        <v>174</v>
      </c>
      <c r="B8" s="243"/>
      <c r="C8" s="243"/>
      <c r="D8" s="243"/>
      <c r="E8" s="243"/>
      <c r="F8" s="243"/>
      <c r="G8" s="243"/>
      <c r="H8" s="243"/>
      <c r="I8" s="243"/>
      <c r="J8" s="169"/>
    </row>
    <row r="9" spans="1:13" s="169" customFormat="1" ht="29.25" customHeight="1">
      <c r="A9" s="179" t="s">
        <v>175</v>
      </c>
      <c r="B9" s="179"/>
      <c r="C9" s="179"/>
      <c r="D9" s="179"/>
      <c r="E9" s="179"/>
      <c r="F9" s="179"/>
      <c r="G9" s="179"/>
      <c r="H9" s="179"/>
      <c r="I9" s="179"/>
    </row>
    <row r="10" spans="1:13" ht="18" hidden="1" customHeight="1">
      <c r="A10" s="3"/>
      <c r="B10" s="3"/>
      <c r="C10" s="3"/>
      <c r="D10" s="3"/>
      <c r="E10" s="3"/>
      <c r="F10" s="3"/>
      <c r="G10" s="3"/>
      <c r="H10" s="3"/>
      <c r="I10" s="3"/>
    </row>
    <row r="11" spans="1:13" ht="18" customHeight="1">
      <c r="A11" s="149" t="s">
        <v>62</v>
      </c>
      <c r="B11" s="4"/>
      <c r="C11" s="4"/>
      <c r="D11" s="4"/>
      <c r="E11" s="4"/>
      <c r="F11" s="3"/>
      <c r="G11" s="3"/>
      <c r="H11" s="3"/>
      <c r="I11" s="3"/>
    </row>
    <row r="12" spans="1:13" ht="18" customHeight="1">
      <c r="A12" t="s">
        <v>176</v>
      </c>
      <c r="B12" s="3"/>
      <c r="C12" s="3"/>
      <c r="D12" s="3"/>
      <c r="E12" s="3"/>
      <c r="F12" s="3"/>
      <c r="G12" s="3"/>
      <c r="H12" s="3"/>
      <c r="I12" s="3"/>
      <c r="M12" s="150"/>
    </row>
    <row r="13" spans="1:13" ht="18" customHeight="1">
      <c r="A13" s="2" t="s">
        <v>177</v>
      </c>
      <c r="B13" s="5"/>
      <c r="C13" s="5"/>
      <c r="D13" s="5"/>
      <c r="E13" s="5"/>
      <c r="F13" s="5"/>
      <c r="G13" s="5"/>
      <c r="H13" s="5"/>
      <c r="I13" s="5"/>
      <c r="M13" s="151"/>
    </row>
    <row r="14" spans="1:13" ht="18" customHeight="1">
      <c r="A14" s="2" t="s">
        <v>178</v>
      </c>
      <c r="B14" s="5"/>
      <c r="C14" s="5"/>
      <c r="D14" s="5"/>
      <c r="E14" s="5"/>
      <c r="F14" s="5"/>
      <c r="G14" s="5"/>
      <c r="H14" s="5"/>
      <c r="I14" s="5"/>
      <c r="M14" s="151"/>
    </row>
    <row r="15" spans="1:13" ht="18" customHeight="1">
      <c r="A15" s="2" t="s">
        <v>179</v>
      </c>
      <c r="B15" s="5"/>
      <c r="C15" s="5"/>
      <c r="D15" s="5"/>
      <c r="E15" s="5"/>
      <c r="F15" s="5"/>
      <c r="G15" s="5"/>
      <c r="H15" s="5"/>
      <c r="I15" s="5"/>
      <c r="M15" s="151"/>
    </row>
    <row r="16" spans="1:13" ht="18" customHeight="1">
      <c r="A16" s="2" t="s">
        <v>180</v>
      </c>
      <c r="B16" s="5"/>
      <c r="C16" s="5"/>
      <c r="D16" s="5"/>
      <c r="E16" s="5"/>
      <c r="F16" s="5"/>
      <c r="G16" s="5"/>
      <c r="H16" s="5"/>
      <c r="I16" s="5"/>
      <c r="M16" s="151"/>
    </row>
    <row r="17" spans="1:13" ht="18" customHeight="1">
      <c r="A17" s="2" t="s">
        <v>181</v>
      </c>
      <c r="B17" s="5"/>
      <c r="C17" s="5"/>
      <c r="D17" s="5"/>
      <c r="E17" s="5"/>
      <c r="F17" s="5"/>
      <c r="G17" s="5"/>
      <c r="H17" s="5"/>
      <c r="I17" s="5"/>
      <c r="M17" s="151"/>
    </row>
    <row r="18" spans="1:13" ht="18" customHeight="1">
      <c r="A18" s="2" t="s">
        <v>182</v>
      </c>
      <c r="B18" s="5"/>
      <c r="C18" s="5"/>
      <c r="D18" s="5"/>
      <c r="E18" s="5"/>
      <c r="F18" s="5"/>
      <c r="G18" s="5"/>
      <c r="H18" s="5"/>
      <c r="I18" s="5"/>
      <c r="M18" s="151"/>
    </row>
    <row r="19" spans="1:13" ht="18" customHeight="1">
      <c r="A19" s="150" t="s">
        <v>183</v>
      </c>
      <c r="B19" s="3"/>
      <c r="C19" s="3"/>
      <c r="D19" s="3"/>
      <c r="E19" s="3"/>
      <c r="F19" s="3"/>
      <c r="G19" s="3"/>
      <c r="H19" s="3"/>
      <c r="I19" s="3"/>
      <c r="M19" s="150"/>
    </row>
    <row r="20" spans="1:13" ht="18" customHeight="1">
      <c r="A20" t="s">
        <v>184</v>
      </c>
      <c r="B20" s="3"/>
      <c r="C20" s="3"/>
      <c r="D20" s="3"/>
      <c r="E20" s="3"/>
      <c r="F20" s="3"/>
      <c r="G20" s="3"/>
      <c r="H20" s="3"/>
      <c r="I20" s="3"/>
      <c r="M20" s="150"/>
    </row>
    <row r="21" spans="1:13" ht="18" customHeight="1">
      <c r="A21" s="2" t="s">
        <v>185</v>
      </c>
      <c r="B21" s="5"/>
      <c r="C21" s="5"/>
      <c r="D21" s="5"/>
      <c r="E21" s="5"/>
      <c r="F21" s="5"/>
      <c r="G21" s="3"/>
      <c r="H21" s="3"/>
      <c r="I21" s="3"/>
      <c r="M21" s="151"/>
    </row>
    <row r="22" spans="1:13" ht="18" customHeight="1">
      <c r="A22" t="s">
        <v>186</v>
      </c>
      <c r="B22" s="3"/>
      <c r="C22" s="3"/>
      <c r="D22" s="3"/>
      <c r="E22" s="3"/>
      <c r="F22" s="3"/>
      <c r="G22" s="3"/>
      <c r="H22" s="3"/>
      <c r="I22" s="3"/>
      <c r="M22" s="150"/>
    </row>
    <row r="23" spans="1:13" ht="18" customHeight="1">
      <c r="A23" s="2" t="s">
        <v>187</v>
      </c>
      <c r="B23" s="5"/>
      <c r="C23" s="5"/>
      <c r="D23" s="5"/>
      <c r="E23" s="5"/>
      <c r="F23" s="5"/>
      <c r="G23" s="3"/>
      <c r="H23" s="3"/>
      <c r="I23" s="3"/>
      <c r="M23" s="151"/>
    </row>
    <row r="24" spans="1:13" ht="18" customHeight="1">
      <c r="A24" t="s">
        <v>188</v>
      </c>
      <c r="B24" s="3"/>
      <c r="C24" s="3"/>
      <c r="D24" s="3"/>
      <c r="E24" s="3"/>
      <c r="F24" s="3"/>
      <c r="G24" s="3"/>
      <c r="H24" s="3"/>
      <c r="I24" s="3"/>
      <c r="M24" s="150"/>
    </row>
    <row r="25" spans="1:13" ht="18" customHeight="1">
      <c r="A25" s="2" t="s">
        <v>189</v>
      </c>
      <c r="B25" s="5"/>
      <c r="C25" s="5"/>
      <c r="D25" s="5"/>
      <c r="E25" s="5"/>
      <c r="F25" s="5"/>
      <c r="G25" s="3"/>
      <c r="H25" s="3"/>
      <c r="I25" s="3"/>
      <c r="M25" s="151"/>
    </row>
    <row r="26" spans="1:13" s="2" customFormat="1" ht="18" customHeight="1">
      <c r="A26" s="2" t="s">
        <v>190</v>
      </c>
      <c r="B26" s="5"/>
      <c r="C26" s="5"/>
      <c r="D26" s="5"/>
      <c r="E26" s="5"/>
      <c r="F26" s="5"/>
      <c r="G26" s="5"/>
      <c r="H26" s="5"/>
      <c r="I26" s="5"/>
      <c r="M26" s="151"/>
    </row>
    <row r="27" spans="1:13" ht="18" customHeight="1">
      <c r="A27" s="2" t="s">
        <v>191</v>
      </c>
      <c r="B27" s="5"/>
      <c r="C27" s="5"/>
      <c r="D27" s="5"/>
      <c r="E27" s="5"/>
      <c r="F27" s="5"/>
      <c r="G27" s="3"/>
      <c r="H27" s="3"/>
      <c r="I27" s="3"/>
      <c r="M27" s="151"/>
    </row>
    <row r="28" spans="1:13" ht="18" customHeight="1">
      <c r="A28" s="2" t="s">
        <v>192</v>
      </c>
      <c r="B28" s="5"/>
      <c r="C28" s="5"/>
      <c r="D28" s="5"/>
      <c r="E28" s="5"/>
      <c r="F28" s="5"/>
      <c r="G28" s="3"/>
      <c r="H28" s="3"/>
      <c r="I28" s="3"/>
      <c r="M28" s="151"/>
    </row>
    <row r="29" spans="1:13" ht="18" customHeight="1">
      <c r="A29" s="2" t="s">
        <v>193</v>
      </c>
      <c r="B29" s="5"/>
      <c r="C29" s="5"/>
      <c r="D29" s="5"/>
      <c r="E29" s="5"/>
      <c r="F29" s="5"/>
      <c r="G29" s="3"/>
      <c r="H29" s="3"/>
      <c r="I29" s="3"/>
      <c r="M29" s="151"/>
    </row>
    <row r="30" spans="1:13" ht="18" customHeight="1">
      <c r="A30" s="2"/>
      <c r="B30" s="3"/>
      <c r="C30" s="3"/>
      <c r="D30" s="3"/>
      <c r="E30" s="3"/>
      <c r="F30" s="3"/>
      <c r="G30" s="3"/>
      <c r="H30" s="3"/>
      <c r="I30" s="3"/>
      <c r="M30" s="151"/>
    </row>
    <row r="31" spans="1:13" s="2" customFormat="1" ht="18" customHeight="1">
      <c r="A31" s="170" t="s">
        <v>61</v>
      </c>
      <c r="B31" s="166"/>
      <c r="C31" s="166"/>
      <c r="D31" s="166"/>
      <c r="E31" s="166"/>
      <c r="F31" s="5"/>
      <c r="G31" s="5"/>
      <c r="H31" s="5"/>
      <c r="I31" s="5"/>
      <c r="M31" s="151"/>
    </row>
    <row r="32" spans="1:13" s="2" customFormat="1" ht="18" customHeight="1">
      <c r="A32" s="151" t="s">
        <v>194</v>
      </c>
      <c r="B32" s="5"/>
      <c r="C32" s="5"/>
      <c r="D32" s="5"/>
      <c r="E32" s="5"/>
      <c r="F32" s="5"/>
      <c r="G32" s="5"/>
      <c r="H32" s="5"/>
      <c r="I32" s="5"/>
      <c r="M32" s="170"/>
    </row>
    <row r="33" spans="1:13" ht="18" customHeight="1">
      <c r="A33" s="151" t="s">
        <v>195</v>
      </c>
      <c r="B33" s="5"/>
      <c r="C33" s="5"/>
      <c r="D33" s="5"/>
      <c r="E33" s="5"/>
      <c r="F33" s="5"/>
      <c r="G33" s="5"/>
      <c r="H33" s="5"/>
      <c r="I33" s="5"/>
      <c r="M33" s="151"/>
    </row>
    <row r="34" spans="1:13" ht="18" customHeight="1">
      <c r="A34" s="151" t="s">
        <v>63</v>
      </c>
      <c r="B34" s="5"/>
      <c r="C34" s="5"/>
      <c r="D34" s="5"/>
      <c r="E34" s="5"/>
      <c r="F34" s="5"/>
      <c r="G34" s="5"/>
      <c r="H34" s="5"/>
      <c r="I34" s="5"/>
      <c r="J34" s="2"/>
      <c r="M34" s="151"/>
    </row>
    <row r="35" spans="1:13" ht="18" customHeight="1">
      <c r="A35" s="151" t="s">
        <v>196</v>
      </c>
      <c r="B35" s="5"/>
      <c r="C35" s="5"/>
      <c r="D35" s="5"/>
      <c r="E35" s="5"/>
      <c r="F35" s="5"/>
      <c r="G35" s="5"/>
      <c r="H35" s="5"/>
      <c r="I35" s="5"/>
      <c r="M35" s="151"/>
    </row>
    <row r="36" spans="1:13" ht="18" customHeight="1">
      <c r="A36" s="244" t="s">
        <v>197</v>
      </c>
      <c r="B36" s="244"/>
      <c r="C36" s="244"/>
      <c r="D36" s="244"/>
      <c r="E36" s="244"/>
      <c r="F36" s="244"/>
      <c r="G36" s="244"/>
      <c r="H36" s="244"/>
      <c r="I36" s="244"/>
      <c r="M36" s="151"/>
    </row>
    <row r="37" spans="1:13" ht="18" customHeight="1">
      <c r="A37" s="244"/>
      <c r="B37" s="244"/>
      <c r="C37" s="244"/>
      <c r="D37" s="244"/>
      <c r="E37" s="244"/>
      <c r="F37" s="244"/>
      <c r="G37" s="244"/>
      <c r="H37" s="244"/>
      <c r="I37" s="244"/>
      <c r="M37" s="150"/>
    </row>
    <row r="38" spans="1:13" ht="18" customHeight="1">
      <c r="A38" s="244"/>
      <c r="B38" s="244"/>
      <c r="C38" s="244"/>
      <c r="D38" s="244"/>
      <c r="E38" s="244"/>
      <c r="F38" s="244"/>
      <c r="G38" s="244"/>
      <c r="H38" s="244"/>
      <c r="I38" s="244"/>
      <c r="M38" s="150"/>
    </row>
    <row r="39" spans="1:13" ht="5.25" hidden="1" customHeight="1">
      <c r="A39" s="244"/>
      <c r="B39" s="244"/>
      <c r="C39" s="244"/>
      <c r="D39" s="244"/>
      <c r="E39" s="244"/>
      <c r="F39" s="244"/>
      <c r="G39" s="244"/>
      <c r="H39" s="244"/>
      <c r="I39" s="244"/>
      <c r="M39" s="150"/>
    </row>
    <row r="40" spans="1:13" ht="18" hidden="1" customHeight="1">
      <c r="A40" s="244"/>
      <c r="B40" s="244"/>
      <c r="C40" s="244"/>
      <c r="D40" s="244"/>
      <c r="E40" s="244"/>
      <c r="F40" s="244"/>
      <c r="G40" s="244"/>
      <c r="H40" s="244"/>
      <c r="I40" s="244"/>
    </row>
    <row r="41" spans="1:13" s="2" customFormat="1" ht="18" customHeight="1">
      <c r="A41" s="151" t="s">
        <v>198</v>
      </c>
      <c r="B41" s="5"/>
      <c r="C41" s="5"/>
      <c r="D41" s="5"/>
      <c r="E41" s="5"/>
      <c r="F41" s="5"/>
      <c r="G41" s="5"/>
      <c r="H41" s="5"/>
      <c r="I41" s="5"/>
      <c r="M41" s="151"/>
    </row>
    <row r="42" spans="1:13" ht="18" customHeight="1">
      <c r="A42" s="150" t="s">
        <v>199</v>
      </c>
      <c r="B42" s="3"/>
      <c r="C42" s="3"/>
      <c r="D42" s="3"/>
      <c r="E42" s="3"/>
      <c r="F42" s="3"/>
      <c r="G42" s="3"/>
      <c r="H42" s="3"/>
      <c r="I42" s="3"/>
      <c r="M42" s="150"/>
    </row>
    <row r="43" spans="1:13" ht="18" customHeight="1">
      <c r="A43" s="150" t="s">
        <v>200</v>
      </c>
      <c r="B43" s="3"/>
      <c r="C43" s="3"/>
      <c r="D43" s="3"/>
      <c r="E43" s="3"/>
      <c r="F43" s="3"/>
      <c r="G43" s="3"/>
      <c r="H43" s="3"/>
      <c r="I43" s="3"/>
      <c r="M43" s="150"/>
    </row>
    <row r="44" spans="1:13" ht="18" customHeight="1">
      <c r="A44" s="150" t="s">
        <v>201</v>
      </c>
      <c r="B44" s="3"/>
      <c r="C44" s="3"/>
      <c r="D44" s="3"/>
      <c r="E44" s="3"/>
      <c r="F44" s="3"/>
      <c r="G44" s="3"/>
      <c r="H44" s="3"/>
      <c r="I44" s="3"/>
      <c r="M44" s="150"/>
    </row>
    <row r="45" spans="1:13" ht="7.5" customHeight="1">
      <c r="A45" s="245"/>
      <c r="B45" s="246"/>
      <c r="C45" s="246"/>
      <c r="D45" s="246"/>
      <c r="E45" s="246"/>
      <c r="F45" s="246"/>
      <c r="G45" s="246"/>
      <c r="H45" s="246"/>
      <c r="I45" s="246"/>
      <c r="M45" s="150"/>
    </row>
    <row r="46" spans="1:13" ht="18" hidden="1" customHeight="1">
      <c r="A46" s="246"/>
      <c r="B46" s="246"/>
      <c r="C46" s="246"/>
      <c r="D46" s="246"/>
      <c r="E46" s="246"/>
      <c r="F46" s="246"/>
      <c r="G46" s="246"/>
      <c r="H46" s="246"/>
      <c r="I46" s="246"/>
      <c r="M46" s="150"/>
    </row>
    <row r="47" spans="1:13" ht="18" customHeight="1">
      <c r="A47" s="244" t="s">
        <v>202</v>
      </c>
      <c r="B47" s="244"/>
      <c r="C47" s="244"/>
      <c r="D47" s="244"/>
      <c r="E47" s="244"/>
      <c r="F47" s="244"/>
      <c r="G47" s="244"/>
      <c r="H47" s="244"/>
      <c r="I47" s="244"/>
      <c r="M47" s="150"/>
    </row>
    <row r="48" spans="1:13" ht="18" customHeight="1">
      <c r="A48" s="244"/>
      <c r="B48" s="244"/>
      <c r="C48" s="244"/>
      <c r="D48" s="244"/>
      <c r="E48" s="244"/>
      <c r="F48" s="244"/>
      <c r="G48" s="244"/>
      <c r="H48" s="244"/>
      <c r="I48" s="244"/>
      <c r="M48" s="150"/>
    </row>
    <row r="49" spans="1:13" ht="25.5" customHeight="1">
      <c r="A49" s="244"/>
      <c r="B49" s="244"/>
      <c r="C49" s="244"/>
      <c r="D49" s="244"/>
      <c r="E49" s="244"/>
      <c r="F49" s="244"/>
      <c r="G49" s="244"/>
      <c r="H49" s="244"/>
      <c r="I49" s="244"/>
    </row>
    <row r="50" spans="1:13" ht="18" customHeight="1">
      <c r="A50" s="4" t="s">
        <v>64</v>
      </c>
      <c r="B50" s="4"/>
      <c r="C50" s="4"/>
      <c r="D50" s="4"/>
      <c r="E50" s="4"/>
      <c r="F50" s="3"/>
      <c r="G50" s="3"/>
      <c r="H50" s="3"/>
      <c r="I50" s="3"/>
    </row>
    <row r="51" spans="1:13" ht="18" customHeight="1">
      <c r="A51" t="s">
        <v>203</v>
      </c>
      <c r="B51" s="3"/>
      <c r="C51" s="3"/>
      <c r="D51" s="3"/>
      <c r="E51" s="3"/>
      <c r="F51" s="3"/>
      <c r="G51" s="3"/>
      <c r="H51" s="3"/>
      <c r="I51" s="3"/>
      <c r="M51" s="149"/>
    </row>
    <row r="52" spans="1:13" ht="18" customHeight="1">
      <c r="A52" t="s">
        <v>204</v>
      </c>
      <c r="B52" s="3"/>
      <c r="C52" s="3"/>
      <c r="D52" s="3"/>
      <c r="E52" s="3"/>
      <c r="F52" s="3"/>
      <c r="G52" s="3"/>
      <c r="H52" s="3"/>
      <c r="I52" s="3"/>
      <c r="M52" s="150"/>
    </row>
    <row r="53" spans="1:13" ht="18" customHeight="1">
      <c r="A53" t="s">
        <v>205</v>
      </c>
      <c r="B53" s="3"/>
      <c r="C53" s="3"/>
      <c r="D53" s="3"/>
      <c r="E53" s="3"/>
      <c r="F53" s="3"/>
      <c r="G53" s="3"/>
      <c r="H53" s="3"/>
      <c r="I53" s="3"/>
      <c r="M53" s="150"/>
    </row>
    <row r="54" spans="1:13" ht="18" customHeight="1">
      <c r="A54" t="s">
        <v>206</v>
      </c>
      <c r="B54" s="3"/>
      <c r="C54" s="3"/>
      <c r="D54" s="3"/>
      <c r="E54" s="3"/>
      <c r="F54" s="3"/>
      <c r="G54" s="3"/>
      <c r="H54" s="3"/>
      <c r="I54" s="3"/>
      <c r="M54" s="150"/>
    </row>
    <row r="55" spans="1:13" ht="18" customHeight="1">
      <c r="A55" t="s">
        <v>207</v>
      </c>
      <c r="B55" s="3"/>
      <c r="C55" s="3"/>
      <c r="D55" s="3"/>
      <c r="E55" s="3"/>
      <c r="F55" s="3"/>
      <c r="G55" s="3"/>
      <c r="H55" s="3"/>
      <c r="I55" s="3"/>
      <c r="M55" s="150"/>
    </row>
    <row r="56" spans="1:13" ht="18" customHeight="1">
      <c r="A56" t="s">
        <v>208</v>
      </c>
      <c r="B56" s="3"/>
      <c r="C56" s="3"/>
      <c r="D56" s="3"/>
      <c r="E56" s="3"/>
      <c r="F56" s="3"/>
      <c r="G56" s="3"/>
      <c r="H56" s="3"/>
      <c r="I56" s="3"/>
      <c r="M56" s="150"/>
    </row>
    <row r="57" spans="1:13" ht="18" customHeight="1">
      <c r="A57" t="s">
        <v>209</v>
      </c>
      <c r="B57" s="3"/>
      <c r="C57" s="3"/>
      <c r="D57" s="3"/>
      <c r="E57" s="3"/>
      <c r="F57" s="3"/>
      <c r="G57" s="3"/>
      <c r="H57" s="3"/>
      <c r="I57" s="3"/>
      <c r="M57" s="150"/>
    </row>
    <row r="58" spans="1:13" ht="18" customHeight="1">
      <c r="A58" t="s">
        <v>210</v>
      </c>
      <c r="B58" s="3"/>
      <c r="C58" s="3"/>
      <c r="D58" s="3"/>
      <c r="E58" s="3"/>
      <c r="F58" s="3"/>
      <c r="G58" s="3"/>
      <c r="H58" s="3"/>
      <c r="I58" s="3"/>
      <c r="M58" s="150"/>
    </row>
    <row r="59" spans="1:13" ht="18" customHeight="1">
      <c r="A59" t="s">
        <v>211</v>
      </c>
      <c r="B59" s="3"/>
      <c r="C59" s="3"/>
      <c r="D59" s="3"/>
      <c r="E59" s="3"/>
      <c r="F59" s="3"/>
      <c r="G59" s="3"/>
      <c r="H59" s="3"/>
      <c r="I59" s="3"/>
      <c r="M59" s="150"/>
    </row>
    <row r="60" spans="1:13" ht="18" customHeight="1">
      <c r="A60" t="s">
        <v>212</v>
      </c>
      <c r="B60" s="3"/>
      <c r="C60" s="3"/>
      <c r="D60" s="3"/>
      <c r="E60" s="3"/>
      <c r="F60" s="3"/>
      <c r="G60" s="3"/>
      <c r="H60" s="3"/>
      <c r="I60" s="3"/>
      <c r="M60" s="150"/>
    </row>
    <row r="61" spans="1:13" ht="18" customHeight="1">
      <c r="A61" t="s">
        <v>213</v>
      </c>
      <c r="B61" s="3"/>
      <c r="C61" s="3"/>
      <c r="D61" s="3"/>
      <c r="E61" s="3"/>
      <c r="F61" s="3"/>
      <c r="G61" s="3"/>
      <c r="H61" s="3"/>
      <c r="I61" s="3"/>
      <c r="M61" s="150"/>
    </row>
    <row r="62" spans="1:13" ht="18" customHeight="1">
      <c r="A62" t="s">
        <v>214</v>
      </c>
      <c r="B62" s="3"/>
      <c r="C62" s="3"/>
      <c r="D62" s="3"/>
      <c r="E62" s="3"/>
      <c r="F62" s="3"/>
      <c r="G62" s="3"/>
      <c r="H62" s="3"/>
      <c r="I62" s="3"/>
      <c r="M62" s="150"/>
    </row>
    <row r="63" spans="1:13" ht="18" customHeight="1">
      <c r="A63" t="s">
        <v>215</v>
      </c>
      <c r="B63" s="3"/>
      <c r="C63" s="3"/>
      <c r="D63" s="3"/>
      <c r="E63" s="3"/>
      <c r="F63" s="3"/>
      <c r="G63" s="3"/>
      <c r="H63" s="3"/>
      <c r="I63" s="3"/>
      <c r="M63" s="150"/>
    </row>
    <row r="64" spans="1:13" ht="11.25" customHeight="1">
      <c r="A64" s="3"/>
      <c r="B64" s="3"/>
      <c r="C64" s="3"/>
      <c r="D64" s="3"/>
      <c r="E64" s="3"/>
      <c r="F64" s="3"/>
      <c r="G64" s="3"/>
      <c r="H64" s="3"/>
      <c r="I64" s="3"/>
      <c r="M64" s="150"/>
    </row>
    <row r="65" spans="1:11" ht="18" hidden="1" customHeight="1">
      <c r="A65" s="150"/>
      <c r="B65" s="3"/>
      <c r="C65" s="3"/>
      <c r="D65" s="3"/>
      <c r="E65" s="3"/>
      <c r="F65" s="3"/>
      <c r="G65" s="3"/>
      <c r="H65" s="3"/>
      <c r="I65" s="3"/>
    </row>
    <row r="66" spans="1:11" ht="18" hidden="1" customHeight="1">
      <c r="B66" s="3"/>
      <c r="C66" s="3"/>
      <c r="D66" s="3"/>
      <c r="E66" s="3"/>
      <c r="F66" s="3"/>
      <c r="G66" s="3"/>
      <c r="H66" s="3"/>
      <c r="I66" s="3"/>
    </row>
    <row r="67" spans="1:11" ht="18" hidden="1" customHeight="1">
      <c r="B67" s="3"/>
      <c r="C67" s="3"/>
      <c r="D67" s="3"/>
      <c r="E67" s="3"/>
      <c r="F67" s="3"/>
      <c r="G67" s="3"/>
      <c r="H67" s="3"/>
      <c r="I67" s="3"/>
    </row>
    <row r="68" spans="1:11" ht="18" hidden="1" customHeight="1">
      <c r="A68" s="150"/>
      <c r="B68" s="3"/>
      <c r="C68" s="3"/>
      <c r="D68" s="3"/>
      <c r="E68" s="3"/>
      <c r="F68" s="3"/>
      <c r="G68" s="3"/>
      <c r="H68" s="3"/>
      <c r="I68" s="3"/>
    </row>
    <row r="69" spans="1:11" ht="18" customHeight="1">
      <c r="A69" s="180" t="s">
        <v>216</v>
      </c>
      <c r="B69" s="181"/>
      <c r="C69" s="181"/>
      <c r="D69" s="181"/>
      <c r="E69" s="181"/>
      <c r="F69" s="181"/>
      <c r="G69" s="181"/>
      <c r="H69" s="181"/>
      <c r="I69" s="181"/>
      <c r="J69" s="181"/>
      <c r="K69" s="247"/>
    </row>
    <row r="70" spans="1:11" ht="18" customHeight="1">
      <c r="A70" s="181"/>
      <c r="B70" s="181"/>
      <c r="C70" s="181"/>
      <c r="D70" s="181"/>
      <c r="E70" s="181"/>
      <c r="F70" s="181"/>
      <c r="G70" s="181"/>
      <c r="H70" s="181"/>
      <c r="I70" s="181"/>
      <c r="J70" s="181"/>
    </row>
    <row r="71" spans="1:11" ht="18" customHeight="1">
      <c r="A71" s="181"/>
      <c r="B71" s="181"/>
      <c r="C71" s="181"/>
      <c r="D71" s="181"/>
      <c r="E71" s="181"/>
      <c r="F71" s="181"/>
      <c r="G71" s="181"/>
      <c r="H71" s="181"/>
      <c r="I71" s="181"/>
      <c r="J71" s="181"/>
    </row>
    <row r="72" spans="1:11" ht="58.5" customHeight="1">
      <c r="A72" s="181"/>
      <c r="B72" s="181"/>
      <c r="C72" s="181"/>
      <c r="D72" s="181"/>
      <c r="E72" s="181"/>
      <c r="F72" s="181"/>
      <c r="G72" s="181"/>
      <c r="H72" s="181"/>
      <c r="I72" s="181"/>
      <c r="J72" s="181"/>
    </row>
    <row r="73" spans="1:11" ht="21" customHeight="1">
      <c r="A73" s="177"/>
      <c r="B73" s="178"/>
      <c r="C73" s="178"/>
      <c r="D73" s="178"/>
      <c r="E73" s="178"/>
      <c r="F73" s="178"/>
      <c r="G73" s="178"/>
      <c r="H73" s="178"/>
      <c r="I73" s="178"/>
      <c r="J73" s="178"/>
      <c r="K73" s="178"/>
    </row>
    <row r="74" spans="1:11" ht="15.75" hidden="1" customHeight="1">
      <c r="B74" s="3"/>
      <c r="C74" s="3"/>
      <c r="D74" s="3"/>
      <c r="E74" s="3"/>
      <c r="F74" s="3"/>
      <c r="G74" s="3"/>
      <c r="H74" s="3"/>
      <c r="I74" s="3"/>
      <c r="J74" s="150"/>
    </row>
    <row r="75" spans="1:11" ht="18" hidden="1" customHeight="1">
      <c r="B75" s="3"/>
      <c r="C75" s="3"/>
      <c r="D75" s="3"/>
      <c r="E75" s="3"/>
      <c r="F75" s="3"/>
      <c r="G75" s="3"/>
      <c r="H75" s="3"/>
      <c r="I75" s="3"/>
    </row>
    <row r="76" spans="1:11" ht="18" hidden="1" customHeight="1">
      <c r="B76" s="3"/>
      <c r="C76" s="3"/>
      <c r="D76" s="3"/>
      <c r="E76" s="3"/>
      <c r="F76" s="3"/>
      <c r="G76" s="3"/>
      <c r="H76" s="3"/>
      <c r="I76" s="3"/>
    </row>
    <row r="77" spans="1:11" ht="18" customHeight="1">
      <c r="A77" t="s">
        <v>65</v>
      </c>
      <c r="B77" s="3"/>
      <c r="C77" s="3"/>
      <c r="D77" s="3"/>
      <c r="E77" s="3"/>
      <c r="F77" s="3"/>
      <c r="G77" s="3"/>
      <c r="H77" s="3"/>
      <c r="I77" s="3"/>
    </row>
    <row r="78" spans="1:11" ht="18" customHeight="1">
      <c r="A78" t="s">
        <v>164</v>
      </c>
      <c r="B78" s="3"/>
      <c r="C78" s="3"/>
      <c r="D78" s="3"/>
      <c r="E78" s="3"/>
      <c r="F78" s="3"/>
      <c r="G78" s="3"/>
      <c r="H78" s="3"/>
      <c r="I78" s="3"/>
    </row>
    <row r="79" spans="1:11" ht="18" customHeight="1">
      <c r="A79" t="s">
        <v>66</v>
      </c>
      <c r="B79" s="3"/>
      <c r="C79" s="3"/>
      <c r="D79" s="3"/>
      <c r="E79" s="3"/>
      <c r="F79" s="3"/>
      <c r="G79" s="3"/>
      <c r="H79" s="3"/>
      <c r="I79" s="3"/>
    </row>
    <row r="80" spans="1:11" ht="16.5" customHeight="1">
      <c r="A80" s="3"/>
      <c r="B80" s="3"/>
      <c r="C80" s="3"/>
      <c r="D80" s="3"/>
      <c r="E80" s="3"/>
      <c r="F80" s="3"/>
      <c r="G80" s="3"/>
      <c r="H80" s="3"/>
      <c r="I80" s="3"/>
    </row>
    <row r="81" spans="1:9" ht="16.5" customHeight="1"/>
    <row r="82" spans="1:9" ht="16.5" customHeight="1"/>
    <row r="83" spans="1:9" ht="16.5" customHeight="1"/>
    <row r="84" spans="1:9" ht="16.5" customHeight="1"/>
    <row r="85" spans="1:9" ht="16.5" customHeight="1"/>
    <row r="86" spans="1:9" ht="16.5" customHeight="1"/>
    <row r="87" spans="1:9" ht="16.5" customHeight="1"/>
    <row r="88" spans="1:9" ht="16.5" customHeight="1"/>
    <row r="89" spans="1:9" ht="16.5" customHeight="1"/>
    <row r="90" spans="1:9" ht="16.5" customHeight="1"/>
    <row r="91" spans="1:9" ht="16.5" customHeight="1"/>
    <row r="92" spans="1:9" ht="16.5" customHeight="1">
      <c r="A92" s="6"/>
      <c r="B92" s="6"/>
      <c r="C92" s="6"/>
      <c r="D92" s="6"/>
      <c r="E92" s="6"/>
      <c r="F92" s="6"/>
      <c r="G92" s="6"/>
      <c r="H92" s="6"/>
      <c r="I92" s="6"/>
    </row>
    <row r="93" spans="1:9" ht="16.5" customHeight="1">
      <c r="A93" s="6"/>
      <c r="B93" s="6"/>
      <c r="C93" s="6"/>
      <c r="D93" s="6"/>
      <c r="E93" s="6"/>
      <c r="F93" s="6"/>
      <c r="G93" s="6"/>
      <c r="H93" s="6"/>
      <c r="I93" s="6"/>
    </row>
    <row r="94" spans="1:9" ht="16.5" customHeight="1">
      <c r="A94" s="6"/>
      <c r="B94" s="6"/>
      <c r="C94" s="6"/>
      <c r="D94" s="6"/>
      <c r="E94" s="6"/>
      <c r="F94" s="6"/>
      <c r="G94" s="6"/>
      <c r="H94" s="6"/>
      <c r="I94" s="6"/>
    </row>
    <row r="95" spans="1:9" ht="16.5" customHeight="1">
      <c r="A95" s="6"/>
      <c r="B95" s="6"/>
      <c r="C95" s="6"/>
      <c r="D95" s="6"/>
      <c r="E95" s="6"/>
      <c r="F95" s="6"/>
      <c r="G95" s="6"/>
      <c r="H95" s="6"/>
      <c r="I95" s="6"/>
    </row>
    <row r="96" spans="1:9" ht="16.5" customHeight="1">
      <c r="A96" s="6"/>
      <c r="B96" s="6"/>
      <c r="C96" s="6"/>
      <c r="D96" s="6"/>
      <c r="E96" s="6"/>
      <c r="F96" s="6"/>
      <c r="G96" s="6"/>
      <c r="H96" s="6"/>
      <c r="I96" s="6"/>
    </row>
    <row r="97" spans="1:9" ht="16.5" customHeight="1">
      <c r="A97" s="6"/>
      <c r="B97" s="6"/>
      <c r="C97" s="6"/>
      <c r="D97" s="6"/>
      <c r="E97" s="6"/>
      <c r="F97" s="6"/>
      <c r="G97" s="6"/>
      <c r="H97" s="6"/>
      <c r="I97" s="6"/>
    </row>
    <row r="98" spans="1:9" ht="16.5" customHeight="1">
      <c r="A98" s="6"/>
      <c r="B98" s="6"/>
      <c r="C98" s="6"/>
      <c r="D98" s="6"/>
      <c r="E98" s="6"/>
      <c r="F98" s="6"/>
      <c r="G98" s="6"/>
      <c r="H98" s="6"/>
      <c r="I98" s="6"/>
    </row>
    <row r="99" spans="1:9" ht="16.5" customHeight="1">
      <c r="A99" s="6"/>
      <c r="B99" s="6"/>
      <c r="C99" s="6"/>
      <c r="D99" s="6"/>
      <c r="E99" s="6"/>
      <c r="F99" s="6"/>
      <c r="G99" s="6"/>
      <c r="H99" s="6"/>
      <c r="I99" s="6"/>
    </row>
    <row r="100" spans="1:9" ht="16.5" customHeight="1">
      <c r="A100" s="6"/>
      <c r="B100" s="6"/>
      <c r="C100" s="6"/>
      <c r="D100" s="6"/>
      <c r="E100" s="6"/>
      <c r="F100" s="6"/>
      <c r="G100" s="6"/>
      <c r="H100" s="6"/>
      <c r="I100" s="6"/>
    </row>
    <row r="101" spans="1:9" ht="16.5" customHeight="1">
      <c r="A101" s="6"/>
      <c r="B101" s="6"/>
      <c r="C101" s="6"/>
      <c r="D101" s="6"/>
      <c r="E101" s="6"/>
      <c r="F101" s="6"/>
      <c r="G101" s="6"/>
      <c r="H101" s="6"/>
      <c r="I101" s="6"/>
    </row>
    <row r="102" spans="1:9" ht="16.5" customHeight="1">
      <c r="A102" s="6"/>
      <c r="B102" s="6"/>
      <c r="C102" s="6"/>
      <c r="D102" s="6"/>
      <c r="E102" s="6"/>
      <c r="F102" s="6"/>
      <c r="G102" s="6"/>
      <c r="H102" s="6"/>
      <c r="I102" s="6"/>
    </row>
    <row r="103" spans="1:9" ht="16.5" customHeight="1">
      <c r="A103" s="6"/>
      <c r="B103" s="6"/>
      <c r="C103" s="6"/>
      <c r="D103" s="6"/>
      <c r="E103" s="6"/>
      <c r="F103" s="6"/>
      <c r="G103" s="6"/>
      <c r="H103" s="6"/>
      <c r="I103" s="6"/>
    </row>
    <row r="104" spans="1:9" ht="16.5" customHeight="1">
      <c r="A104" s="6"/>
      <c r="B104" s="6"/>
      <c r="C104" s="6"/>
      <c r="D104" s="6"/>
      <c r="E104" s="6"/>
      <c r="F104" s="6"/>
      <c r="G104" s="6"/>
      <c r="H104" s="6"/>
      <c r="I104" s="6"/>
    </row>
    <row r="105" spans="1:9" ht="16.5" customHeight="1">
      <c r="A105" s="6"/>
      <c r="B105" s="6"/>
      <c r="C105" s="6"/>
      <c r="D105" s="6"/>
      <c r="E105" s="6"/>
      <c r="F105" s="6"/>
      <c r="G105" s="6"/>
      <c r="H105" s="6"/>
      <c r="I105" s="6"/>
    </row>
    <row r="106" spans="1:9" ht="16.5" customHeight="1">
      <c r="A106" s="6"/>
      <c r="B106" s="6"/>
      <c r="C106" s="6"/>
      <c r="D106" s="6"/>
      <c r="E106" s="6"/>
      <c r="F106" s="6"/>
      <c r="G106" s="6"/>
      <c r="H106" s="6"/>
      <c r="I106" s="6"/>
    </row>
    <row r="107" spans="1:9" ht="16.5" customHeight="1">
      <c r="A107" s="6"/>
      <c r="B107" s="6"/>
      <c r="C107" s="6"/>
      <c r="D107" s="6"/>
      <c r="E107" s="6"/>
      <c r="F107" s="6"/>
      <c r="G107" s="6"/>
      <c r="H107" s="6"/>
      <c r="I107" s="6"/>
    </row>
    <row r="108" spans="1:9" ht="16.5" customHeight="1">
      <c r="A108" s="6"/>
      <c r="B108" s="6"/>
      <c r="C108" s="6"/>
      <c r="D108" s="6"/>
      <c r="E108" s="6"/>
      <c r="F108" s="6"/>
      <c r="G108" s="6"/>
      <c r="H108" s="6"/>
      <c r="I108" s="6"/>
    </row>
    <row r="109" spans="1:9" ht="16.5" customHeight="1">
      <c r="A109" s="6"/>
      <c r="B109" s="6"/>
      <c r="C109" s="6"/>
      <c r="D109" s="6"/>
      <c r="E109" s="6"/>
      <c r="F109" s="6"/>
      <c r="G109" s="6"/>
      <c r="H109" s="6"/>
      <c r="I109" s="6"/>
    </row>
    <row r="110" spans="1:9" ht="16.5" customHeight="1">
      <c r="A110" s="6"/>
      <c r="B110" s="6"/>
      <c r="C110" s="6"/>
      <c r="D110" s="6"/>
      <c r="E110" s="6"/>
      <c r="F110" s="6"/>
      <c r="G110" s="6"/>
      <c r="H110" s="6"/>
      <c r="I110" s="6"/>
    </row>
    <row r="111" spans="1:9" ht="16.5" customHeight="1">
      <c r="A111" s="6"/>
      <c r="B111" s="6"/>
      <c r="C111" s="6"/>
      <c r="D111" s="6"/>
      <c r="E111" s="6"/>
      <c r="F111" s="6"/>
      <c r="G111" s="6"/>
      <c r="H111" s="6"/>
      <c r="I111" s="6"/>
    </row>
    <row r="112" spans="1:9" ht="16.5" customHeight="1">
      <c r="A112" s="6"/>
      <c r="B112" s="6"/>
      <c r="C112" s="6"/>
      <c r="D112" s="6"/>
      <c r="E112" s="6"/>
      <c r="F112" s="6"/>
      <c r="G112" s="6"/>
      <c r="H112" s="6"/>
      <c r="I112" s="6"/>
    </row>
    <row r="113" spans="1:9" ht="16.5" customHeight="1">
      <c r="A113" s="6"/>
      <c r="B113" s="6"/>
      <c r="C113" s="6"/>
      <c r="D113" s="6"/>
      <c r="E113" s="6"/>
      <c r="F113" s="6"/>
      <c r="G113" s="6"/>
      <c r="H113" s="6"/>
      <c r="I113" s="6"/>
    </row>
    <row r="114" spans="1:9" ht="16.5" customHeight="1">
      <c r="A114" s="6"/>
      <c r="B114" s="6"/>
      <c r="C114" s="6"/>
      <c r="D114" s="6"/>
      <c r="E114" s="6"/>
      <c r="F114" s="6"/>
      <c r="G114" s="6"/>
      <c r="H114" s="6"/>
      <c r="I114" s="6"/>
    </row>
    <row r="115" spans="1:9" ht="16.5" customHeight="1">
      <c r="A115" s="6"/>
      <c r="B115" s="6"/>
      <c r="C115" s="6"/>
      <c r="D115" s="6"/>
      <c r="E115" s="6"/>
      <c r="F115" s="6"/>
      <c r="G115" s="6"/>
      <c r="H115" s="6"/>
      <c r="I115" s="6"/>
    </row>
    <row r="116" spans="1:9" ht="16.5" customHeight="1">
      <c r="A116" s="6"/>
      <c r="B116" s="6"/>
      <c r="C116" s="6"/>
      <c r="D116" s="6"/>
      <c r="E116" s="6"/>
      <c r="F116" s="6"/>
      <c r="G116" s="6"/>
      <c r="H116" s="6"/>
      <c r="I116" s="6"/>
    </row>
    <row r="117" spans="1:9" ht="16.5" customHeight="1">
      <c r="A117" s="6"/>
      <c r="B117" s="6"/>
      <c r="C117" s="6"/>
      <c r="D117" s="6"/>
      <c r="E117" s="6"/>
      <c r="F117" s="6"/>
      <c r="G117" s="6"/>
      <c r="H117" s="6"/>
      <c r="I117" s="6"/>
    </row>
    <row r="118" spans="1:9" ht="16.5" customHeight="1">
      <c r="A118" s="6"/>
      <c r="B118" s="6"/>
      <c r="C118" s="6"/>
      <c r="D118" s="6"/>
      <c r="E118" s="6"/>
      <c r="F118" s="6"/>
      <c r="G118" s="6"/>
      <c r="H118" s="6"/>
      <c r="I118" s="6"/>
    </row>
    <row r="119" spans="1:9" ht="16.5" customHeight="1">
      <c r="A119" s="6"/>
      <c r="B119" s="6"/>
      <c r="C119" s="6"/>
      <c r="D119" s="6"/>
      <c r="E119" s="6"/>
      <c r="F119" s="6"/>
      <c r="G119" s="6"/>
      <c r="H119" s="6"/>
      <c r="I119" s="6"/>
    </row>
    <row r="120" spans="1:9" ht="16.5" customHeight="1">
      <c r="A120" s="6"/>
      <c r="B120" s="6"/>
      <c r="C120" s="6"/>
      <c r="D120" s="6"/>
      <c r="E120" s="6"/>
      <c r="F120" s="6"/>
      <c r="G120" s="6"/>
      <c r="H120" s="6"/>
      <c r="I120" s="6"/>
    </row>
    <row r="121" spans="1:9" ht="16.5" customHeight="1">
      <c r="A121" s="6"/>
      <c r="B121" s="6"/>
      <c r="C121" s="6"/>
      <c r="D121" s="6"/>
      <c r="E121" s="6"/>
      <c r="F121" s="6"/>
      <c r="G121" s="6"/>
      <c r="H121" s="6"/>
      <c r="I121" s="6"/>
    </row>
    <row r="122" spans="1:9" ht="16.5" customHeight="1">
      <c r="A122" s="6"/>
      <c r="B122" s="6"/>
      <c r="C122" s="6"/>
      <c r="D122" s="6"/>
      <c r="E122" s="6"/>
      <c r="F122" s="6"/>
      <c r="G122" s="6"/>
      <c r="H122" s="6"/>
      <c r="I122" s="6"/>
    </row>
    <row r="123" spans="1:9" ht="16.5" customHeight="1">
      <c r="A123" s="6"/>
      <c r="B123" s="6"/>
      <c r="C123" s="6"/>
      <c r="D123" s="6"/>
      <c r="E123" s="6"/>
      <c r="F123" s="6"/>
      <c r="G123" s="6"/>
      <c r="H123" s="6"/>
      <c r="I123" s="6"/>
    </row>
    <row r="124" spans="1:9" ht="16.5" customHeight="1">
      <c r="A124" s="6"/>
      <c r="B124" s="6"/>
      <c r="C124" s="6"/>
      <c r="D124" s="6"/>
      <c r="E124" s="6"/>
      <c r="F124" s="6"/>
      <c r="G124" s="6"/>
      <c r="H124" s="6"/>
      <c r="I124" s="6"/>
    </row>
    <row r="125" spans="1:9" ht="16.5" customHeight="1">
      <c r="A125" s="6"/>
      <c r="B125" s="6"/>
      <c r="C125" s="6"/>
      <c r="D125" s="6"/>
      <c r="E125" s="6"/>
      <c r="F125" s="6"/>
      <c r="G125" s="6"/>
      <c r="H125" s="6"/>
      <c r="I125" s="6"/>
    </row>
    <row r="126" spans="1:9" ht="16.5" customHeight="1">
      <c r="A126" s="6"/>
      <c r="B126" s="6"/>
      <c r="C126" s="6"/>
      <c r="D126" s="6"/>
      <c r="E126" s="6"/>
      <c r="F126" s="6"/>
      <c r="G126" s="6"/>
      <c r="H126" s="6"/>
      <c r="I126" s="6"/>
    </row>
    <row r="127" spans="1:9" ht="16.5" customHeight="1">
      <c r="A127" s="6"/>
      <c r="B127" s="6"/>
      <c r="C127" s="6"/>
      <c r="D127" s="6"/>
      <c r="E127" s="6"/>
      <c r="F127" s="6"/>
      <c r="G127" s="6"/>
      <c r="H127" s="6"/>
      <c r="I127" s="6"/>
    </row>
    <row r="128" spans="1:9" ht="16.5" customHeight="1">
      <c r="A128" s="6"/>
      <c r="B128" s="6"/>
      <c r="C128" s="6"/>
      <c r="D128" s="6"/>
      <c r="E128" s="6"/>
      <c r="F128" s="6"/>
      <c r="G128" s="6"/>
      <c r="H128" s="6"/>
      <c r="I128" s="6"/>
    </row>
    <row r="129" spans="1:9" ht="16.5" customHeight="1">
      <c r="A129" s="6"/>
      <c r="B129" s="6"/>
      <c r="C129" s="6"/>
      <c r="D129" s="6"/>
      <c r="E129" s="6"/>
      <c r="F129" s="6"/>
      <c r="G129" s="6"/>
      <c r="H129" s="6"/>
      <c r="I129" s="6"/>
    </row>
    <row r="130" spans="1:9" ht="16.5" customHeight="1">
      <c r="A130" s="6"/>
      <c r="B130" s="6"/>
      <c r="C130" s="6"/>
      <c r="D130" s="6"/>
      <c r="E130" s="6"/>
      <c r="F130" s="6"/>
      <c r="G130" s="6"/>
      <c r="H130" s="6"/>
      <c r="I130" s="6"/>
    </row>
    <row r="131" spans="1:9" ht="16.5" customHeight="1">
      <c r="A131" s="6"/>
      <c r="B131" s="6"/>
      <c r="C131" s="6"/>
      <c r="D131" s="6"/>
      <c r="E131" s="6"/>
      <c r="F131" s="6"/>
      <c r="G131" s="6"/>
      <c r="H131" s="6"/>
      <c r="I131" s="6"/>
    </row>
    <row r="132" spans="1:9" ht="16.5" customHeight="1">
      <c r="A132" s="6"/>
      <c r="B132" s="6"/>
      <c r="C132" s="6"/>
      <c r="D132" s="6"/>
      <c r="E132" s="6"/>
      <c r="F132" s="6"/>
      <c r="G132" s="6"/>
      <c r="H132" s="6"/>
      <c r="I132" s="6"/>
    </row>
    <row r="133" spans="1:9" ht="16.5" customHeight="1">
      <c r="A133" s="6"/>
      <c r="B133" s="6"/>
      <c r="C133" s="6"/>
      <c r="D133" s="6"/>
      <c r="E133" s="6"/>
      <c r="F133" s="6"/>
      <c r="G133" s="6"/>
      <c r="H133" s="6"/>
      <c r="I133" s="6"/>
    </row>
    <row r="134" spans="1:9" ht="16.5" customHeight="1">
      <c r="A134" s="6"/>
      <c r="B134" s="6"/>
      <c r="C134" s="6"/>
      <c r="D134" s="6"/>
      <c r="E134" s="6"/>
      <c r="F134" s="6"/>
      <c r="G134" s="6"/>
      <c r="H134" s="6"/>
      <c r="I134" s="6"/>
    </row>
    <row r="135" spans="1:9" ht="16.5" customHeight="1">
      <c r="A135" s="6"/>
      <c r="B135" s="6"/>
      <c r="C135" s="6"/>
      <c r="D135" s="6"/>
      <c r="E135" s="6"/>
      <c r="F135" s="6"/>
      <c r="G135" s="6"/>
      <c r="H135" s="6"/>
      <c r="I135" s="6"/>
    </row>
    <row r="136" spans="1:9" ht="16.5" customHeight="1">
      <c r="A136" s="6"/>
      <c r="B136" s="6"/>
      <c r="C136" s="6"/>
      <c r="D136" s="6"/>
      <c r="E136" s="6"/>
      <c r="F136" s="6"/>
      <c r="G136" s="6"/>
      <c r="H136" s="6"/>
      <c r="I136" s="6"/>
    </row>
    <row r="137" spans="1:9" ht="16.5" customHeight="1">
      <c r="A137" s="6"/>
      <c r="B137" s="6"/>
      <c r="C137" s="6"/>
      <c r="D137" s="6"/>
      <c r="E137" s="6"/>
      <c r="F137" s="6"/>
      <c r="G137" s="6"/>
      <c r="H137" s="6"/>
      <c r="I137" s="6"/>
    </row>
    <row r="138" spans="1:9" ht="16.5" customHeight="1">
      <c r="A138" s="6"/>
      <c r="B138" s="6"/>
      <c r="C138" s="6"/>
      <c r="D138" s="6"/>
      <c r="E138" s="6"/>
      <c r="F138" s="6"/>
      <c r="G138" s="6"/>
      <c r="H138" s="6"/>
      <c r="I138" s="6"/>
    </row>
    <row r="139" spans="1:9" ht="16.5" customHeight="1">
      <c r="A139" s="6"/>
      <c r="B139" s="6"/>
      <c r="C139" s="6"/>
      <c r="D139" s="6"/>
      <c r="E139" s="6"/>
      <c r="F139" s="6"/>
      <c r="G139" s="6"/>
      <c r="H139" s="6"/>
      <c r="I139" s="6"/>
    </row>
    <row r="140" spans="1:9" ht="16.5" customHeight="1">
      <c r="A140" s="6"/>
      <c r="B140" s="6"/>
      <c r="C140" s="6"/>
      <c r="D140" s="6"/>
      <c r="E140" s="6"/>
      <c r="F140" s="6"/>
      <c r="G140" s="6"/>
      <c r="H140" s="6"/>
      <c r="I140" s="6"/>
    </row>
    <row r="141" spans="1:9" ht="16.5" customHeight="1">
      <c r="A141" s="6"/>
      <c r="B141" s="6"/>
      <c r="C141" s="6"/>
      <c r="D141" s="6"/>
      <c r="E141" s="6"/>
      <c r="F141" s="6"/>
      <c r="G141" s="6"/>
      <c r="H141" s="6"/>
      <c r="I141" s="6"/>
    </row>
    <row r="142" spans="1:9" ht="16.5" customHeight="1">
      <c r="A142" s="6"/>
      <c r="B142" s="6"/>
      <c r="C142" s="6"/>
      <c r="D142" s="6"/>
      <c r="E142" s="6"/>
      <c r="F142" s="6"/>
      <c r="G142" s="6"/>
      <c r="H142" s="6"/>
      <c r="I142" s="6"/>
    </row>
    <row r="143" spans="1:9" ht="16.5" customHeight="1">
      <c r="A143" s="6"/>
      <c r="B143" s="6"/>
      <c r="C143" s="6"/>
      <c r="D143" s="6"/>
      <c r="E143" s="6"/>
      <c r="F143" s="6"/>
      <c r="G143" s="6"/>
      <c r="H143" s="6"/>
      <c r="I143" s="6"/>
    </row>
    <row r="144" spans="1:9" ht="16.5" customHeight="1">
      <c r="A144" s="6"/>
      <c r="B144" s="6"/>
      <c r="C144" s="6"/>
      <c r="D144" s="6"/>
      <c r="E144" s="6"/>
      <c r="F144" s="6"/>
      <c r="G144" s="6"/>
      <c r="H144" s="6"/>
      <c r="I144" s="6"/>
    </row>
    <row r="145" spans="1:9" ht="16.5" customHeight="1">
      <c r="A145" s="6"/>
      <c r="B145" s="6"/>
      <c r="C145" s="6"/>
      <c r="D145" s="6"/>
      <c r="E145" s="6"/>
      <c r="F145" s="6"/>
      <c r="G145" s="6"/>
      <c r="H145" s="6"/>
      <c r="I145" s="6"/>
    </row>
    <row r="146" spans="1:9" ht="16.5" customHeight="1">
      <c r="A146" s="6"/>
      <c r="B146" s="6"/>
      <c r="C146" s="6"/>
      <c r="D146" s="6"/>
      <c r="E146" s="6"/>
      <c r="F146" s="6"/>
      <c r="G146" s="6"/>
      <c r="H146" s="6"/>
      <c r="I146" s="6"/>
    </row>
    <row r="147" spans="1:9" ht="16.5" customHeight="1">
      <c r="A147" s="6"/>
      <c r="B147" s="6"/>
      <c r="C147" s="6"/>
      <c r="D147" s="6"/>
      <c r="E147" s="6"/>
      <c r="F147" s="6"/>
      <c r="G147" s="6"/>
      <c r="H147" s="6"/>
      <c r="I147" s="6"/>
    </row>
    <row r="148" spans="1:9" ht="16.5" customHeight="1">
      <c r="A148" s="6"/>
      <c r="B148" s="6"/>
      <c r="C148" s="6"/>
      <c r="D148" s="6"/>
      <c r="E148" s="6"/>
      <c r="F148" s="6"/>
      <c r="G148" s="6"/>
      <c r="H148" s="6"/>
      <c r="I148" s="6"/>
    </row>
    <row r="149" spans="1:9" ht="16.5" customHeight="1">
      <c r="A149" s="6"/>
      <c r="B149" s="6"/>
      <c r="C149" s="6"/>
      <c r="D149" s="6"/>
      <c r="E149" s="6"/>
      <c r="F149" s="6"/>
      <c r="G149" s="6"/>
      <c r="H149" s="6"/>
      <c r="I149" s="6"/>
    </row>
    <row r="150" spans="1:9" ht="16.5" customHeight="1">
      <c r="A150" s="6"/>
      <c r="B150" s="6"/>
      <c r="C150" s="6"/>
      <c r="D150" s="6"/>
      <c r="E150" s="6"/>
      <c r="F150" s="6"/>
      <c r="G150" s="6"/>
      <c r="H150" s="6"/>
      <c r="I150" s="6"/>
    </row>
    <row r="151" spans="1:9" ht="16.5" customHeight="1">
      <c r="A151" s="6"/>
      <c r="B151" s="6"/>
      <c r="C151" s="6"/>
      <c r="D151" s="6"/>
      <c r="E151" s="6"/>
      <c r="F151" s="6"/>
      <c r="G151" s="6"/>
      <c r="H151" s="6"/>
      <c r="I151" s="6"/>
    </row>
    <row r="152" spans="1:9" ht="16.5" customHeight="1">
      <c r="A152" s="6"/>
      <c r="B152" s="6"/>
      <c r="C152" s="6"/>
      <c r="D152" s="6"/>
      <c r="E152" s="6"/>
      <c r="F152" s="6"/>
      <c r="G152" s="6"/>
      <c r="H152" s="6"/>
      <c r="I152" s="6"/>
    </row>
    <row r="153" spans="1:9" ht="16.5" customHeight="1">
      <c r="A153" s="6"/>
      <c r="B153" s="6"/>
      <c r="C153" s="6"/>
      <c r="D153" s="6"/>
      <c r="E153" s="6"/>
      <c r="F153" s="6"/>
      <c r="G153" s="6"/>
      <c r="H153" s="6"/>
      <c r="I153" s="6"/>
    </row>
    <row r="154" spans="1:9" ht="16.5" customHeight="1">
      <c r="A154" s="6"/>
      <c r="B154" s="6"/>
      <c r="C154" s="6"/>
      <c r="D154" s="6"/>
      <c r="E154" s="6"/>
      <c r="F154" s="6"/>
      <c r="G154" s="6"/>
      <c r="H154" s="6"/>
      <c r="I154" s="6"/>
    </row>
    <row r="155" spans="1:9" ht="16.5" customHeight="1">
      <c r="A155" s="6"/>
      <c r="B155" s="6"/>
      <c r="C155" s="6"/>
      <c r="D155" s="6"/>
      <c r="E155" s="6"/>
      <c r="F155" s="6"/>
      <c r="G155" s="6"/>
      <c r="H155" s="6"/>
      <c r="I155" s="6"/>
    </row>
    <row r="156" spans="1:9" ht="16.5" customHeight="1">
      <c r="A156" s="6"/>
      <c r="B156" s="6"/>
      <c r="C156" s="6"/>
      <c r="D156" s="6"/>
      <c r="E156" s="6"/>
      <c r="F156" s="6"/>
      <c r="G156" s="6"/>
      <c r="H156" s="6"/>
      <c r="I156" s="6"/>
    </row>
    <row r="157" spans="1:9" ht="16.5" customHeight="1">
      <c r="A157" s="6"/>
      <c r="B157" s="6"/>
      <c r="C157" s="6"/>
      <c r="D157" s="6"/>
      <c r="E157" s="6"/>
      <c r="F157" s="6"/>
      <c r="G157" s="6"/>
      <c r="H157" s="6"/>
      <c r="I157" s="6"/>
    </row>
    <row r="158" spans="1:9" ht="16.5" customHeight="1">
      <c r="A158" s="6"/>
      <c r="B158" s="6"/>
      <c r="C158" s="6"/>
      <c r="D158" s="6"/>
      <c r="E158" s="6"/>
      <c r="F158" s="6"/>
      <c r="G158" s="6"/>
      <c r="H158" s="6"/>
      <c r="I158" s="6"/>
    </row>
    <row r="159" spans="1:9" ht="16.5" customHeight="1">
      <c r="A159" s="6"/>
      <c r="B159" s="6"/>
      <c r="C159" s="6"/>
      <c r="D159" s="6"/>
      <c r="E159" s="6"/>
      <c r="F159" s="6"/>
      <c r="G159" s="6"/>
      <c r="H159" s="6"/>
      <c r="I159" s="6"/>
    </row>
    <row r="160" spans="1:9" ht="16.5" customHeight="1">
      <c r="A160" s="6"/>
      <c r="B160" s="6"/>
      <c r="C160" s="6"/>
      <c r="D160" s="6"/>
      <c r="E160" s="6"/>
      <c r="F160" s="6"/>
      <c r="G160" s="6"/>
      <c r="H160" s="6"/>
      <c r="I160" s="6"/>
    </row>
    <row r="161" spans="1:9" ht="16.5" customHeight="1">
      <c r="A161" s="6"/>
      <c r="B161" s="6"/>
      <c r="C161" s="6"/>
      <c r="D161" s="6"/>
      <c r="E161" s="6"/>
      <c r="F161" s="6"/>
      <c r="G161" s="6"/>
      <c r="H161" s="6"/>
      <c r="I161" s="6"/>
    </row>
    <row r="162" spans="1:9" ht="16.5" customHeight="1">
      <c r="A162" s="6"/>
      <c r="B162" s="6"/>
      <c r="C162" s="6"/>
      <c r="D162" s="6"/>
      <c r="E162" s="6"/>
      <c r="F162" s="6"/>
      <c r="G162" s="6"/>
      <c r="H162" s="6"/>
      <c r="I162" s="6"/>
    </row>
    <row r="163" spans="1:9" ht="16.5" customHeight="1">
      <c r="A163" s="6"/>
      <c r="B163" s="6"/>
      <c r="C163" s="6"/>
      <c r="D163" s="6"/>
      <c r="E163" s="6"/>
      <c r="F163" s="6"/>
      <c r="G163" s="6"/>
      <c r="H163" s="6"/>
      <c r="I163" s="6"/>
    </row>
    <row r="164" spans="1:9" ht="16.5" customHeight="1">
      <c r="A164" s="6"/>
      <c r="B164" s="6"/>
      <c r="C164" s="6"/>
      <c r="D164" s="6"/>
      <c r="E164" s="6"/>
      <c r="F164" s="6"/>
      <c r="G164" s="6"/>
      <c r="H164" s="6"/>
      <c r="I164" s="6"/>
    </row>
    <row r="165" spans="1:9" ht="16.5" customHeight="1">
      <c r="A165" s="6"/>
      <c r="B165" s="6"/>
      <c r="C165" s="6"/>
      <c r="D165" s="6"/>
      <c r="E165" s="6"/>
      <c r="F165" s="6"/>
      <c r="G165" s="6"/>
      <c r="H165" s="6"/>
      <c r="I165" s="6"/>
    </row>
    <row r="166" spans="1:9" ht="16.5" customHeight="1">
      <c r="A166" s="6"/>
      <c r="B166" s="6"/>
      <c r="C166" s="6"/>
      <c r="D166" s="6"/>
      <c r="E166" s="6"/>
      <c r="F166" s="6"/>
      <c r="G166" s="6"/>
      <c r="H166" s="6"/>
      <c r="I166" s="6"/>
    </row>
    <row r="167" spans="1:9" ht="16.5" customHeight="1">
      <c r="A167" s="6"/>
      <c r="B167" s="6"/>
      <c r="C167" s="6"/>
      <c r="D167" s="6"/>
      <c r="E167" s="6"/>
      <c r="F167" s="6"/>
      <c r="G167" s="6"/>
      <c r="H167" s="6"/>
      <c r="I167" s="6"/>
    </row>
    <row r="168" spans="1:9" ht="16.5" customHeight="1">
      <c r="A168" s="6"/>
      <c r="B168" s="6"/>
      <c r="C168" s="6"/>
      <c r="D168" s="6"/>
      <c r="E168" s="6"/>
      <c r="F168" s="6"/>
      <c r="G168" s="6"/>
      <c r="H168" s="6"/>
      <c r="I168" s="6"/>
    </row>
    <row r="169" spans="1:9" ht="16.5" customHeight="1">
      <c r="A169" s="6"/>
      <c r="B169" s="6"/>
      <c r="C169" s="6"/>
      <c r="D169" s="6"/>
      <c r="E169" s="6"/>
      <c r="F169" s="6"/>
      <c r="G169" s="6"/>
      <c r="H169" s="6"/>
      <c r="I169" s="6"/>
    </row>
    <row r="170" spans="1:9" ht="16.5" customHeight="1">
      <c r="A170" s="6"/>
      <c r="B170" s="6"/>
      <c r="C170" s="6"/>
      <c r="D170" s="6"/>
      <c r="E170" s="6"/>
      <c r="F170" s="6"/>
      <c r="G170" s="6"/>
      <c r="H170" s="6"/>
      <c r="I170" s="6"/>
    </row>
    <row r="171" spans="1:9" ht="16.5" customHeight="1">
      <c r="A171" s="6"/>
      <c r="B171" s="6"/>
      <c r="C171" s="6"/>
      <c r="D171" s="6"/>
      <c r="E171" s="6"/>
      <c r="F171" s="6"/>
      <c r="G171" s="6"/>
      <c r="H171" s="6"/>
      <c r="I171" s="6"/>
    </row>
    <row r="172" spans="1:9" ht="16.5" customHeight="1">
      <c r="A172" s="6"/>
      <c r="B172" s="6"/>
      <c r="C172" s="6"/>
      <c r="D172" s="6"/>
      <c r="E172" s="6"/>
      <c r="F172" s="6"/>
      <c r="G172" s="6"/>
      <c r="H172" s="6"/>
      <c r="I172" s="6"/>
    </row>
    <row r="173" spans="1:9" ht="16.5" customHeight="1">
      <c r="A173" s="6"/>
      <c r="B173" s="6"/>
      <c r="C173" s="6"/>
      <c r="D173" s="6"/>
      <c r="E173" s="6"/>
      <c r="F173" s="6"/>
      <c r="G173" s="6"/>
      <c r="H173" s="6"/>
      <c r="I173" s="6"/>
    </row>
    <row r="174" spans="1:9" ht="16.5" customHeight="1">
      <c r="A174" s="6"/>
      <c r="B174" s="6"/>
      <c r="C174" s="6"/>
      <c r="D174" s="6"/>
      <c r="E174" s="6"/>
      <c r="F174" s="6"/>
      <c r="G174" s="6"/>
      <c r="H174" s="6"/>
      <c r="I174" s="6"/>
    </row>
    <row r="175" spans="1:9" ht="16.5" customHeight="1">
      <c r="A175" s="6"/>
      <c r="B175" s="6"/>
      <c r="C175" s="6"/>
      <c r="D175" s="6"/>
      <c r="E175" s="6"/>
      <c r="F175" s="6"/>
      <c r="G175" s="6"/>
      <c r="H175" s="6"/>
      <c r="I175" s="6"/>
    </row>
    <row r="176" spans="1:9" ht="16.5" customHeight="1">
      <c r="A176" s="6"/>
      <c r="B176" s="6"/>
      <c r="C176" s="6"/>
      <c r="D176" s="6"/>
      <c r="E176" s="6"/>
      <c r="F176" s="6"/>
      <c r="G176" s="6"/>
      <c r="H176" s="6"/>
      <c r="I176" s="6"/>
    </row>
    <row r="177" spans="1:9" ht="16.5" customHeight="1">
      <c r="A177" s="6"/>
      <c r="B177" s="6"/>
      <c r="C177" s="6"/>
      <c r="D177" s="6"/>
      <c r="E177" s="6"/>
      <c r="F177" s="6"/>
      <c r="G177" s="6"/>
      <c r="H177" s="6"/>
      <c r="I177" s="6"/>
    </row>
    <row r="178" spans="1:9" ht="16.5" customHeight="1">
      <c r="A178" s="6"/>
      <c r="B178" s="6"/>
      <c r="C178" s="6"/>
      <c r="D178" s="6"/>
      <c r="E178" s="6"/>
      <c r="F178" s="6"/>
      <c r="G178" s="6"/>
      <c r="H178" s="6"/>
      <c r="I178" s="6"/>
    </row>
    <row r="179" spans="1:9" ht="16.5" customHeight="1">
      <c r="A179" s="6"/>
      <c r="B179" s="6"/>
      <c r="C179" s="6"/>
      <c r="D179" s="6"/>
      <c r="E179" s="6"/>
      <c r="F179" s="6"/>
      <c r="G179" s="6"/>
      <c r="H179" s="6"/>
      <c r="I179" s="6"/>
    </row>
    <row r="180" spans="1:9" ht="16.5" customHeight="1">
      <c r="A180" s="6"/>
      <c r="B180" s="6"/>
      <c r="C180" s="6"/>
      <c r="D180" s="6"/>
      <c r="E180" s="6"/>
      <c r="F180" s="6"/>
      <c r="G180" s="6"/>
      <c r="H180" s="6"/>
      <c r="I180" s="6"/>
    </row>
    <row r="181" spans="1:9" ht="16.5" customHeight="1">
      <c r="A181" s="6"/>
      <c r="B181" s="6"/>
      <c r="C181" s="6"/>
      <c r="D181" s="6"/>
      <c r="E181" s="6"/>
      <c r="F181" s="6"/>
      <c r="G181" s="6"/>
      <c r="H181" s="6"/>
      <c r="I181" s="6"/>
    </row>
    <row r="182" spans="1:9" ht="16.5" customHeight="1">
      <c r="A182" s="6"/>
      <c r="B182" s="6"/>
      <c r="C182" s="6"/>
      <c r="D182" s="6"/>
      <c r="E182" s="6"/>
      <c r="F182" s="6"/>
      <c r="G182" s="6"/>
      <c r="H182" s="6"/>
      <c r="I182" s="6"/>
    </row>
    <row r="183" spans="1:9" ht="16.5" customHeight="1">
      <c r="A183" s="6"/>
      <c r="B183" s="6"/>
      <c r="C183" s="6"/>
      <c r="D183" s="6"/>
      <c r="E183" s="6"/>
      <c r="F183" s="6"/>
      <c r="G183" s="6"/>
      <c r="H183" s="6"/>
      <c r="I183" s="6"/>
    </row>
    <row r="184" spans="1:9" ht="16.5" customHeight="1">
      <c r="A184" s="6"/>
      <c r="B184" s="6"/>
      <c r="C184" s="6"/>
      <c r="D184" s="6"/>
      <c r="E184" s="6"/>
      <c r="F184" s="6"/>
      <c r="G184" s="6"/>
      <c r="H184" s="6"/>
      <c r="I184" s="6"/>
    </row>
    <row r="185" spans="1:9" ht="16.5" customHeight="1">
      <c r="A185" s="6"/>
      <c r="B185" s="6"/>
      <c r="C185" s="6"/>
      <c r="D185" s="6"/>
      <c r="E185" s="6"/>
      <c r="F185" s="6"/>
      <c r="G185" s="6"/>
      <c r="H185" s="6"/>
      <c r="I185" s="6"/>
    </row>
    <row r="186" spans="1:9" ht="16.5" customHeight="1">
      <c r="A186" s="6"/>
      <c r="B186" s="6"/>
      <c r="C186" s="6"/>
      <c r="D186" s="6"/>
      <c r="E186" s="6"/>
      <c r="F186" s="6"/>
      <c r="G186" s="6"/>
      <c r="H186" s="6"/>
      <c r="I186" s="6"/>
    </row>
    <row r="187" spans="1:9" ht="16.5" customHeight="1">
      <c r="A187" s="6"/>
      <c r="B187" s="6"/>
      <c r="C187" s="6"/>
      <c r="D187" s="6"/>
      <c r="E187" s="6"/>
      <c r="F187" s="6"/>
      <c r="G187" s="6"/>
      <c r="H187" s="6"/>
      <c r="I187" s="6"/>
    </row>
    <row r="188" spans="1:9" ht="16.5" customHeight="1">
      <c r="A188" s="6"/>
      <c r="B188" s="6"/>
      <c r="C188" s="6"/>
      <c r="D188" s="6"/>
      <c r="E188" s="6"/>
      <c r="F188" s="6"/>
      <c r="G188" s="6"/>
      <c r="H188" s="6"/>
      <c r="I188" s="6"/>
    </row>
    <row r="189" spans="1:9" ht="16.5" customHeight="1">
      <c r="A189" s="6"/>
      <c r="B189" s="6"/>
      <c r="C189" s="6"/>
      <c r="D189" s="6"/>
      <c r="E189" s="6"/>
      <c r="F189" s="6"/>
      <c r="G189" s="6"/>
      <c r="H189" s="6"/>
      <c r="I189" s="6"/>
    </row>
    <row r="190" spans="1:9" ht="16.5" customHeight="1">
      <c r="A190" s="6"/>
      <c r="B190" s="6"/>
      <c r="C190" s="6"/>
      <c r="D190" s="6"/>
      <c r="E190" s="6"/>
      <c r="F190" s="6"/>
      <c r="G190" s="6"/>
      <c r="H190" s="6"/>
      <c r="I190" s="6"/>
    </row>
    <row r="191" spans="1:9" ht="16.5" customHeight="1">
      <c r="A191" s="6"/>
      <c r="B191" s="6"/>
      <c r="C191" s="6"/>
      <c r="D191" s="6"/>
      <c r="E191" s="6"/>
      <c r="F191" s="6"/>
      <c r="G191" s="6"/>
      <c r="H191" s="6"/>
      <c r="I191" s="6"/>
    </row>
    <row r="192" spans="1:9" ht="16.5" customHeight="1">
      <c r="A192" s="6"/>
      <c r="B192" s="6"/>
      <c r="C192" s="6"/>
      <c r="D192" s="6"/>
      <c r="E192" s="6"/>
      <c r="F192" s="6"/>
      <c r="G192" s="6"/>
      <c r="H192" s="6"/>
      <c r="I192" s="6"/>
    </row>
    <row r="193" spans="1:9" ht="16.5" customHeight="1">
      <c r="A193" s="6"/>
      <c r="B193" s="6"/>
      <c r="C193" s="6"/>
      <c r="D193" s="6"/>
      <c r="E193" s="6"/>
      <c r="F193" s="6"/>
      <c r="G193" s="6"/>
      <c r="H193" s="6"/>
      <c r="I193" s="6"/>
    </row>
    <row r="194" spans="1:9" ht="16.5" customHeight="1">
      <c r="A194" s="6"/>
      <c r="B194" s="6"/>
      <c r="C194" s="6"/>
      <c r="D194" s="6"/>
      <c r="E194" s="6"/>
      <c r="F194" s="6"/>
      <c r="G194" s="6"/>
      <c r="H194" s="6"/>
      <c r="I194" s="6"/>
    </row>
    <row r="195" spans="1:9" ht="16.5" customHeight="1">
      <c r="A195" s="6"/>
      <c r="B195" s="6"/>
      <c r="C195" s="6"/>
      <c r="D195" s="6"/>
      <c r="E195" s="6"/>
      <c r="F195" s="6"/>
      <c r="G195" s="6"/>
      <c r="H195" s="6"/>
      <c r="I195" s="6"/>
    </row>
    <row r="196" spans="1:9" ht="16.5" customHeight="1">
      <c r="A196" s="6"/>
      <c r="B196" s="6"/>
      <c r="C196" s="6"/>
      <c r="D196" s="6"/>
      <c r="E196" s="6"/>
      <c r="F196" s="6"/>
      <c r="G196" s="6"/>
      <c r="H196" s="6"/>
      <c r="I196" s="6"/>
    </row>
    <row r="197" spans="1:9" ht="16.5" customHeight="1">
      <c r="A197" s="6"/>
      <c r="B197" s="6"/>
      <c r="C197" s="6"/>
      <c r="D197" s="6"/>
      <c r="E197" s="6"/>
      <c r="F197" s="6"/>
      <c r="G197" s="6"/>
      <c r="H197" s="6"/>
      <c r="I197" s="6"/>
    </row>
    <row r="198" spans="1:9" ht="16.5" customHeight="1">
      <c r="A198" s="6"/>
      <c r="B198" s="6"/>
      <c r="C198" s="6"/>
      <c r="D198" s="6"/>
      <c r="E198" s="6"/>
      <c r="F198" s="6"/>
      <c r="G198" s="6"/>
      <c r="H198" s="6"/>
    </row>
    <row r="199" spans="1:9" ht="16.5" customHeight="1"/>
    <row r="200" spans="1:9" ht="16.5" customHeight="1"/>
    <row r="201" spans="1:9" ht="16.5" customHeight="1"/>
    <row r="202" spans="1:9" ht="16.5" customHeight="1"/>
    <row r="203" spans="1:9" ht="16.5" customHeight="1"/>
    <row r="204" spans="1:9" ht="16.5" customHeight="1"/>
    <row r="205" spans="1:9" ht="16.5" customHeight="1"/>
    <row r="206" spans="1:9" ht="16.5" customHeight="1"/>
    <row r="207" spans="1:9" ht="16.5" customHeight="1"/>
    <row r="208" spans="1:9"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sheetData>
  <mergeCells count="7">
    <mergeCell ref="A1:I1"/>
    <mergeCell ref="A3:I3"/>
    <mergeCell ref="A73:K73"/>
    <mergeCell ref="A9:I9"/>
    <mergeCell ref="A69:J72"/>
    <mergeCell ref="A36:I40"/>
    <mergeCell ref="A47:I49"/>
  </mergeCells>
  <pageMargins left="1.17" right="0.7" top="0.56000000000000005" bottom="0.34"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H24"/>
  <sheetViews>
    <sheetView topLeftCell="A8" zoomScaleNormal="100" workbookViewId="0">
      <selection activeCell="D15" sqref="D15:H21"/>
    </sheetView>
  </sheetViews>
  <sheetFormatPr defaultRowHeight="12.75"/>
  <cols>
    <col min="1" max="1" width="4.28515625" customWidth="1"/>
    <col min="2" max="2" width="32.7109375" customWidth="1"/>
    <col min="3" max="3" width="8.28515625" customWidth="1"/>
    <col min="4" max="4" width="14" bestFit="1" customWidth="1"/>
    <col min="5" max="5" width="15.140625" customWidth="1"/>
    <col min="6" max="6" width="6.5703125" customWidth="1"/>
    <col min="7" max="7" width="14.140625" customWidth="1"/>
    <col min="8" max="8" width="9.140625" customWidth="1"/>
  </cols>
  <sheetData>
    <row r="1" spans="1:8" ht="50.45" customHeight="1">
      <c r="A1" s="186" t="s">
        <v>14</v>
      </c>
      <c r="B1" s="186"/>
      <c r="C1" s="186"/>
      <c r="D1" s="186"/>
      <c r="E1" s="186"/>
      <c r="F1" s="186"/>
      <c r="G1" s="186"/>
      <c r="H1" s="186"/>
    </row>
    <row r="2" spans="1:8" ht="37.9" customHeight="1">
      <c r="A2" s="187" t="s">
        <v>15</v>
      </c>
      <c r="B2" s="187"/>
      <c r="C2" s="187"/>
      <c r="D2" s="187"/>
      <c r="E2" s="187"/>
      <c r="F2" s="187"/>
      <c r="G2" s="187"/>
      <c r="H2" s="187"/>
    </row>
    <row r="3" spans="1:8" ht="28.5" customHeight="1">
      <c r="A3" s="187" t="s">
        <v>217</v>
      </c>
      <c r="B3" s="187"/>
      <c r="C3" s="187"/>
      <c r="D3" s="187"/>
      <c r="E3" s="187"/>
      <c r="F3" s="187"/>
      <c r="G3" s="187"/>
      <c r="H3" s="187"/>
    </row>
    <row r="4" spans="1:8" ht="16.5" customHeight="1">
      <c r="A4" s="100"/>
      <c r="B4" s="195" t="s">
        <v>16</v>
      </c>
      <c r="C4" s="188" t="s">
        <v>17</v>
      </c>
      <c r="D4" s="190" t="s">
        <v>218</v>
      </c>
      <c r="E4" s="191"/>
      <c r="F4" s="192"/>
      <c r="G4" s="193" t="s">
        <v>219</v>
      </c>
      <c r="H4" s="188" t="s">
        <v>20</v>
      </c>
    </row>
    <row r="5" spans="1:8" ht="27" customHeight="1">
      <c r="A5" s="101" t="s">
        <v>0</v>
      </c>
      <c r="B5" s="196"/>
      <c r="C5" s="189"/>
      <c r="D5" s="103" t="s">
        <v>18</v>
      </c>
      <c r="E5" s="103" t="s">
        <v>19</v>
      </c>
      <c r="F5" s="104" t="s">
        <v>1</v>
      </c>
      <c r="G5" s="194"/>
      <c r="H5" s="189"/>
    </row>
    <row r="6" spans="1:8" ht="38.25" customHeight="1">
      <c r="A6" s="105">
        <v>1</v>
      </c>
      <c r="B6" s="182" t="s">
        <v>21</v>
      </c>
      <c r="C6" s="105" t="s">
        <v>22</v>
      </c>
      <c r="D6" s="172">
        <v>495531235.23360002</v>
      </c>
      <c r="E6" s="172">
        <v>487647698</v>
      </c>
      <c r="F6" s="248">
        <f>E6/D6*100</f>
        <v>98.409073601609876</v>
      </c>
      <c r="G6" s="172">
        <v>298932210</v>
      </c>
      <c r="H6" s="171">
        <f>E6/G6*100</f>
        <v>163.12986078014143</v>
      </c>
    </row>
    <row r="7" spans="1:8" ht="12.75" hidden="1" customHeight="1">
      <c r="A7" s="101"/>
      <c r="B7" s="183"/>
      <c r="C7" s="102" t="s">
        <v>23</v>
      </c>
      <c r="D7" s="108"/>
      <c r="E7" s="108"/>
      <c r="F7" s="107"/>
      <c r="G7" s="108"/>
      <c r="H7" s="107"/>
    </row>
    <row r="8" spans="1:8" ht="21.75" customHeight="1">
      <c r="A8" s="106">
        <v>2</v>
      </c>
      <c r="B8" s="184" t="s">
        <v>24</v>
      </c>
      <c r="C8" s="100"/>
      <c r="D8" s="172"/>
      <c r="E8" s="172"/>
      <c r="F8" s="173"/>
      <c r="G8" s="172"/>
      <c r="H8" s="171"/>
    </row>
    <row r="9" spans="1:8" ht="15" customHeight="1">
      <c r="A9" s="101"/>
      <c r="B9" s="185"/>
      <c r="C9" s="101" t="s">
        <v>2</v>
      </c>
      <c r="D9" s="172">
        <v>441415635.23360002</v>
      </c>
      <c r="E9" s="172">
        <v>385752269</v>
      </c>
      <c r="F9" s="248">
        <f>E9/D9*100</f>
        <v>87.389806388678863</v>
      </c>
      <c r="G9" s="172">
        <v>294701358</v>
      </c>
      <c r="H9" s="171">
        <f>E9/G9*100</f>
        <v>130.89599302083977</v>
      </c>
    </row>
    <row r="10" spans="1:8" ht="21.75" customHeight="1">
      <c r="A10" s="106">
        <v>3</v>
      </c>
      <c r="B10" s="139" t="s">
        <v>25</v>
      </c>
      <c r="C10" s="103" t="s">
        <v>27</v>
      </c>
      <c r="D10" s="109"/>
      <c r="E10" s="110">
        <v>2477</v>
      </c>
      <c r="F10" s="109"/>
      <c r="G10" s="110">
        <v>2300</v>
      </c>
      <c r="H10" s="171">
        <f>E10/G10*100</f>
        <v>107.69565217391303</v>
      </c>
    </row>
    <row r="11" spans="1:8" ht="15">
      <c r="A11" s="101"/>
      <c r="B11" s="140" t="s">
        <v>26</v>
      </c>
      <c r="C11" s="101" t="s">
        <v>2</v>
      </c>
      <c r="D11" s="109"/>
      <c r="E11" s="110">
        <v>2324</v>
      </c>
      <c r="F11" s="109"/>
      <c r="G11" s="110">
        <v>2145</v>
      </c>
      <c r="H11" s="171">
        <f>E11/G11*100</f>
        <v>108.34498834498834</v>
      </c>
    </row>
    <row r="12" spans="1:8" ht="25.15" customHeight="1">
      <c r="A12" s="103">
        <v>4</v>
      </c>
      <c r="B12" s="111" t="s">
        <v>28</v>
      </c>
      <c r="C12" s="141" t="s">
        <v>29</v>
      </c>
      <c r="D12" s="109"/>
      <c r="E12" s="249">
        <f>E9/E11</f>
        <v>165986.34638554216</v>
      </c>
      <c r="F12" s="109"/>
      <c r="G12" s="249">
        <f>G9/G11</f>
        <v>137389.91048951048</v>
      </c>
      <c r="H12" s="112">
        <f>E12/G12*100</f>
        <v>120.81407273222946</v>
      </c>
    </row>
    <row r="13" spans="1:8" ht="29.25" customHeight="1">
      <c r="A13" s="106">
        <v>5</v>
      </c>
      <c r="B13" s="139" t="s">
        <v>33</v>
      </c>
      <c r="C13" s="198" t="s">
        <v>29</v>
      </c>
      <c r="D13" s="113"/>
      <c r="E13" s="113"/>
      <c r="F13" s="114"/>
      <c r="G13" s="113"/>
      <c r="H13" s="113"/>
    </row>
    <row r="14" spans="1:8" ht="19.149999999999999" customHeight="1">
      <c r="A14" s="107"/>
      <c r="B14" s="142" t="s">
        <v>30</v>
      </c>
      <c r="C14" s="199"/>
      <c r="D14" s="172">
        <v>81300.61</v>
      </c>
      <c r="E14" s="172">
        <v>50035</v>
      </c>
      <c r="F14" s="248">
        <f>E14/D14*100</f>
        <v>61.54320367337958</v>
      </c>
      <c r="G14" s="172">
        <v>67000</v>
      </c>
      <c r="H14" s="171">
        <f t="shared" ref="H14:H21" si="0">E14/G14*100</f>
        <v>74.679104477611929</v>
      </c>
    </row>
    <row r="15" spans="1:8" ht="20.25" customHeight="1">
      <c r="A15" s="115"/>
      <c r="B15" s="143" t="s">
        <v>31</v>
      </c>
      <c r="C15" s="116" t="s">
        <v>2</v>
      </c>
      <c r="D15" s="172">
        <v>87696.6</v>
      </c>
      <c r="E15" s="172">
        <v>47222</v>
      </c>
      <c r="F15" s="248">
        <f>E15/D15*100</f>
        <v>53.847013453201143</v>
      </c>
      <c r="G15" s="172">
        <v>74598</v>
      </c>
      <c r="H15" s="171">
        <f t="shared" si="0"/>
        <v>63.301965200139406</v>
      </c>
    </row>
    <row r="16" spans="1:8" ht="24.75" customHeight="1">
      <c r="A16" s="117"/>
      <c r="B16" s="142" t="s">
        <v>32</v>
      </c>
      <c r="C16" s="155" t="s">
        <v>39</v>
      </c>
      <c r="D16" s="172">
        <v>12299</v>
      </c>
      <c r="E16" s="172">
        <v>12229</v>
      </c>
      <c r="F16" s="248">
        <f>E16/D16*100</f>
        <v>99.430848036425729</v>
      </c>
      <c r="G16" s="172">
        <v>6756</v>
      </c>
      <c r="H16" s="171">
        <f t="shared" si="0"/>
        <v>181.00947306098283</v>
      </c>
    </row>
    <row r="17" spans="1:8" ht="26.25" customHeight="1">
      <c r="A17" s="118">
        <v>6</v>
      </c>
      <c r="B17" s="119" t="s">
        <v>34</v>
      </c>
      <c r="C17" s="145" t="s">
        <v>29</v>
      </c>
      <c r="D17" s="250">
        <v>24000000</v>
      </c>
      <c r="E17" s="250">
        <v>43978911</v>
      </c>
      <c r="F17" s="251">
        <f>E17/D17*100</f>
        <v>183.2454625</v>
      </c>
      <c r="G17" s="250">
        <v>43091292</v>
      </c>
      <c r="H17" s="171">
        <f t="shared" si="0"/>
        <v>102.05985701240985</v>
      </c>
    </row>
    <row r="18" spans="1:8" ht="26.25" customHeight="1">
      <c r="A18" s="102">
        <v>7</v>
      </c>
      <c r="B18" s="142" t="s">
        <v>35</v>
      </c>
      <c r="C18" s="141" t="s">
        <v>29</v>
      </c>
      <c r="D18" s="252">
        <v>81189657</v>
      </c>
      <c r="E18" s="252">
        <v>54712930.399999999</v>
      </c>
      <c r="F18" s="248">
        <f>E18/D18*100</f>
        <v>67.389039961087647</v>
      </c>
      <c r="G18" s="252">
        <v>47071176</v>
      </c>
      <c r="H18" s="251">
        <f t="shared" si="0"/>
        <v>116.23446671483202</v>
      </c>
    </row>
    <row r="19" spans="1:8" ht="26.25" customHeight="1">
      <c r="A19" s="103">
        <v>8</v>
      </c>
      <c r="B19" s="144" t="s">
        <v>36</v>
      </c>
      <c r="C19" s="103" t="s">
        <v>3</v>
      </c>
      <c r="D19" s="120"/>
      <c r="E19" s="121">
        <v>23.8</v>
      </c>
      <c r="F19" s="122"/>
      <c r="G19" s="121">
        <v>13.4</v>
      </c>
      <c r="H19" s="171">
        <f t="shared" si="0"/>
        <v>177.61194029850748</v>
      </c>
    </row>
    <row r="20" spans="1:8" ht="24.75" customHeight="1">
      <c r="A20" s="102">
        <v>9</v>
      </c>
      <c r="B20" s="142" t="s">
        <v>37</v>
      </c>
      <c r="C20" s="141" t="s">
        <v>29</v>
      </c>
      <c r="D20" s="123"/>
      <c r="E20" s="124">
        <v>86942969</v>
      </c>
      <c r="F20" s="125"/>
      <c r="G20" s="126">
        <v>69641600</v>
      </c>
      <c r="H20" s="112">
        <f t="shared" si="0"/>
        <v>124.84343984055508</v>
      </c>
    </row>
    <row r="21" spans="1:8" ht="28.15" customHeight="1">
      <c r="A21" s="103">
        <v>10</v>
      </c>
      <c r="B21" s="119" t="s">
        <v>38</v>
      </c>
      <c r="C21" s="141" t="s">
        <v>29</v>
      </c>
      <c r="D21" s="253"/>
      <c r="E21" s="127">
        <f>E20/E10/12</f>
        <v>2925.0090499259859</v>
      </c>
      <c r="F21" s="127"/>
      <c r="G21" s="127">
        <f>G20/G10/12</f>
        <v>2523.2463768115945</v>
      </c>
      <c r="H21" s="171">
        <f t="shared" si="0"/>
        <v>115.92245120439107</v>
      </c>
    </row>
    <row r="22" spans="1:8" ht="21.75" customHeight="1">
      <c r="A22" s="128"/>
      <c r="B22" s="128"/>
      <c r="C22" s="128"/>
      <c r="D22" s="128"/>
      <c r="E22" s="128"/>
      <c r="F22" s="128"/>
      <c r="G22" s="128"/>
      <c r="H22" s="128"/>
    </row>
    <row r="23" spans="1:8" ht="27.75" customHeight="1">
      <c r="A23" s="197" t="s">
        <v>40</v>
      </c>
      <c r="B23" s="197"/>
      <c r="C23" s="197"/>
      <c r="D23" s="197"/>
      <c r="E23" s="146"/>
      <c r="F23" s="146"/>
      <c r="G23" s="146" t="s">
        <v>43</v>
      </c>
    </row>
    <row r="24" spans="1:8" ht="25.5" customHeight="1">
      <c r="A24" s="197" t="s">
        <v>41</v>
      </c>
      <c r="B24" s="197"/>
      <c r="C24" s="197"/>
      <c r="D24" s="197"/>
      <c r="E24" s="146"/>
      <c r="F24" s="146"/>
      <c r="G24" s="146" t="s">
        <v>42</v>
      </c>
    </row>
  </sheetData>
  <mergeCells count="13">
    <mergeCell ref="A23:D23"/>
    <mergeCell ref="A24:D24"/>
    <mergeCell ref="C13:C14"/>
    <mergeCell ref="B6:B7"/>
    <mergeCell ref="B8:B9"/>
    <mergeCell ref="A1:H1"/>
    <mergeCell ref="A2:H2"/>
    <mergeCell ref="A3:H3"/>
    <mergeCell ref="C4:C5"/>
    <mergeCell ref="D4:F4"/>
    <mergeCell ref="G4:G5"/>
    <mergeCell ref="H4:H5"/>
    <mergeCell ref="B4:B5"/>
  </mergeCells>
  <pageMargins left="0.68" right="0.24" top="1" bottom="0.48" header="1.26" footer="0.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dimension ref="A2:S31"/>
  <sheetViews>
    <sheetView tabSelected="1" zoomScaleNormal="100" workbookViewId="0">
      <selection activeCell="G31" sqref="G31"/>
    </sheetView>
  </sheetViews>
  <sheetFormatPr defaultRowHeight="12.75"/>
  <cols>
    <col min="6" max="6" width="6.7109375" customWidth="1"/>
    <col min="8" max="8" width="18.5703125" bestFit="1" customWidth="1"/>
    <col min="9" max="9" width="10.42578125" customWidth="1"/>
  </cols>
  <sheetData>
    <row r="2" spans="1:9" s="2" customFormat="1" ht="39" customHeight="1">
      <c r="A2" s="201" t="s">
        <v>220</v>
      </c>
      <c r="B2" s="202"/>
      <c r="C2" s="202"/>
      <c r="D2" s="202"/>
      <c r="E2" s="202"/>
      <c r="F2" s="202"/>
      <c r="G2" s="202"/>
      <c r="H2" s="202"/>
      <c r="I2" s="202"/>
    </row>
    <row r="3" spans="1:9" ht="21.75" customHeight="1">
      <c r="A3" s="203"/>
      <c r="B3" s="203"/>
      <c r="C3" s="203"/>
      <c r="D3" s="203"/>
      <c r="E3" s="203"/>
      <c r="F3" s="203"/>
      <c r="G3" s="203"/>
      <c r="H3" s="203"/>
      <c r="I3" s="203"/>
    </row>
    <row r="4" spans="1:9" ht="25.5" customHeight="1">
      <c r="A4" s="204" t="s">
        <v>44</v>
      </c>
      <c r="B4" s="205"/>
      <c r="C4" s="205"/>
      <c r="D4" s="205"/>
      <c r="E4" s="205"/>
      <c r="F4" s="205"/>
      <c r="G4" s="205"/>
      <c r="H4" s="205"/>
      <c r="I4" s="205"/>
    </row>
    <row r="5" spans="1:9" ht="19.5" customHeight="1">
      <c r="B5" s="134"/>
      <c r="C5" s="134"/>
      <c r="D5" s="134"/>
      <c r="E5" s="88"/>
      <c r="F5" s="88"/>
      <c r="G5" s="88"/>
      <c r="H5" s="88"/>
      <c r="I5" s="88"/>
    </row>
    <row r="6" spans="1:9" ht="21" customHeight="1">
      <c r="A6" s="134" t="s">
        <v>45</v>
      </c>
      <c r="B6" s="88"/>
      <c r="C6" s="88"/>
      <c r="D6" s="88"/>
      <c r="E6" s="88"/>
      <c r="F6" s="88"/>
      <c r="G6" s="89" t="s">
        <v>4</v>
      </c>
      <c r="H6" s="90" t="s">
        <v>221</v>
      </c>
      <c r="I6" s="88"/>
    </row>
    <row r="7" spans="1:9" ht="21" customHeight="1">
      <c r="A7" s="134" t="s">
        <v>46</v>
      </c>
      <c r="B7" s="88"/>
      <c r="C7" s="88"/>
      <c r="D7" s="88"/>
      <c r="E7" s="88"/>
      <c r="F7" s="88"/>
      <c r="G7" s="89" t="s">
        <v>4</v>
      </c>
      <c r="H7" s="91">
        <v>1.631</v>
      </c>
      <c r="I7" s="88"/>
    </row>
    <row r="8" spans="1:9" ht="21" customHeight="1">
      <c r="A8" s="134" t="s">
        <v>47</v>
      </c>
      <c r="B8" s="88"/>
      <c r="C8" s="88"/>
      <c r="D8" s="88"/>
      <c r="E8" s="88"/>
      <c r="F8" s="88"/>
      <c r="G8" s="89" t="s">
        <v>4</v>
      </c>
      <c r="H8" s="90" t="s">
        <v>222</v>
      </c>
      <c r="I8" s="88"/>
    </row>
    <row r="9" spans="1:9" ht="21" customHeight="1">
      <c r="A9" s="134" t="s">
        <v>46</v>
      </c>
      <c r="B9" s="88"/>
      <c r="C9" s="88"/>
      <c r="D9" s="88"/>
      <c r="E9" s="88"/>
      <c r="F9" s="88"/>
      <c r="G9" s="89" t="s">
        <v>4</v>
      </c>
      <c r="H9" s="91">
        <v>1.3089999999999999</v>
      </c>
      <c r="I9" s="88"/>
    </row>
    <row r="10" spans="1:9" ht="18" customHeight="1">
      <c r="A10" s="135" t="s">
        <v>48</v>
      </c>
      <c r="B10" s="90"/>
      <c r="C10" s="90"/>
      <c r="D10" s="90"/>
      <c r="E10" s="90"/>
      <c r="F10" s="90"/>
      <c r="G10" s="90"/>
      <c r="H10" s="90"/>
      <c r="I10" s="88"/>
    </row>
    <row r="11" spans="1:9" s="2" customFormat="1" ht="21" customHeight="1">
      <c r="A11" s="164" t="s">
        <v>49</v>
      </c>
      <c r="B11" s="96"/>
      <c r="C11" s="96"/>
      <c r="D11" s="96"/>
      <c r="E11" s="96"/>
      <c r="F11" s="96"/>
      <c r="G11" s="94" t="s">
        <v>4</v>
      </c>
      <c r="H11" s="97" t="s">
        <v>223</v>
      </c>
      <c r="I11" s="96"/>
    </row>
    <row r="12" spans="1:9" ht="21" customHeight="1">
      <c r="A12" s="134" t="s">
        <v>46</v>
      </c>
      <c r="B12" s="88"/>
      <c r="C12" s="88"/>
      <c r="D12" s="88"/>
      <c r="E12" s="88"/>
      <c r="F12" s="88"/>
      <c r="G12" s="89" t="s">
        <v>4</v>
      </c>
      <c r="H12" s="92">
        <v>0.747</v>
      </c>
      <c r="I12" s="88"/>
    </row>
    <row r="13" spans="1:9" ht="21" customHeight="1">
      <c r="A13" s="134" t="s">
        <v>50</v>
      </c>
      <c r="B13" s="88"/>
      <c r="C13" s="88"/>
      <c r="D13" s="88"/>
      <c r="E13" s="88"/>
      <c r="F13" s="88"/>
      <c r="G13" s="89" t="s">
        <v>4</v>
      </c>
      <c r="H13" s="90" t="s">
        <v>224</v>
      </c>
      <c r="I13" s="88"/>
    </row>
    <row r="14" spans="1:9" ht="21" customHeight="1">
      <c r="A14" s="134" t="s">
        <v>46</v>
      </c>
      <c r="B14" s="88"/>
      <c r="C14" s="88"/>
      <c r="D14" s="88"/>
      <c r="E14" s="88"/>
      <c r="F14" s="88"/>
      <c r="G14" s="89" t="s">
        <v>4</v>
      </c>
      <c r="H14" s="92">
        <v>0.63300000000000001</v>
      </c>
      <c r="I14" s="88"/>
    </row>
    <row r="15" spans="1:9" ht="21" customHeight="1">
      <c r="A15" s="134" t="s">
        <v>51</v>
      </c>
      <c r="B15" s="88"/>
      <c r="C15" s="88"/>
      <c r="D15" s="88"/>
      <c r="E15" s="88"/>
      <c r="F15" s="88"/>
      <c r="G15" s="89" t="s">
        <v>4</v>
      </c>
      <c r="H15" s="93" t="s">
        <v>225</v>
      </c>
      <c r="I15" s="88"/>
    </row>
    <row r="16" spans="1:9" ht="21" customHeight="1">
      <c r="A16" s="134" t="s">
        <v>46</v>
      </c>
      <c r="B16" s="88"/>
      <c r="C16" s="88"/>
      <c r="D16" s="88"/>
      <c r="E16" s="88"/>
      <c r="F16" s="88"/>
      <c r="G16" s="89" t="s">
        <v>4</v>
      </c>
      <c r="H16" s="91">
        <v>1.81</v>
      </c>
      <c r="I16" s="88"/>
    </row>
    <row r="17" spans="1:19" ht="38.25" customHeight="1">
      <c r="A17" s="208" t="s">
        <v>226</v>
      </c>
      <c r="B17" s="208"/>
      <c r="C17" s="208"/>
      <c r="D17" s="208"/>
      <c r="E17" s="208"/>
      <c r="F17" s="208"/>
      <c r="G17" s="208"/>
      <c r="H17" s="208"/>
      <c r="I17" s="208"/>
      <c r="K17" s="147"/>
      <c r="L17" s="147"/>
      <c r="M17" s="147"/>
      <c r="N17" s="147"/>
      <c r="O17" s="147"/>
      <c r="P17" s="147"/>
      <c r="Q17" s="147"/>
      <c r="R17" s="147"/>
      <c r="S17" s="147"/>
    </row>
    <row r="18" spans="1:19" ht="42" customHeight="1">
      <c r="A18" s="209" t="s">
        <v>58</v>
      </c>
      <c r="B18" s="210"/>
      <c r="C18" s="210"/>
      <c r="D18" s="210"/>
      <c r="E18" s="210"/>
      <c r="F18" s="210"/>
      <c r="G18" s="210"/>
      <c r="H18" s="210"/>
      <c r="I18" s="210"/>
      <c r="J18" s="210"/>
    </row>
    <row r="19" spans="1:19" ht="27.75" customHeight="1">
      <c r="A19" s="99" t="s">
        <v>52</v>
      </c>
      <c r="B19" s="96"/>
      <c r="C19" s="96"/>
      <c r="D19" s="96"/>
      <c r="E19" s="96"/>
      <c r="F19" s="96"/>
      <c r="G19" s="94" t="s">
        <v>4</v>
      </c>
      <c r="H19" s="95" t="s">
        <v>227</v>
      </c>
      <c r="I19" s="96"/>
      <c r="J19" s="2"/>
      <c r="K19" s="2"/>
    </row>
    <row r="20" spans="1:19" ht="27.75" customHeight="1">
      <c r="A20" s="99" t="s">
        <v>53</v>
      </c>
      <c r="B20" s="96"/>
      <c r="C20" s="96"/>
      <c r="D20" s="96"/>
      <c r="E20" s="96"/>
      <c r="F20" s="96"/>
      <c r="G20" s="94" t="s">
        <v>4</v>
      </c>
      <c r="H20" s="97" t="s">
        <v>228</v>
      </c>
      <c r="I20" s="96"/>
      <c r="J20" s="2"/>
      <c r="K20" s="2"/>
    </row>
    <row r="21" spans="1:19" ht="25.5" customHeight="1">
      <c r="A21" s="99" t="s">
        <v>54</v>
      </c>
      <c r="B21" s="96"/>
      <c r="C21" s="96"/>
      <c r="D21" s="96"/>
      <c r="E21" s="96"/>
      <c r="F21" s="96"/>
      <c r="G21" s="94" t="s">
        <v>4</v>
      </c>
      <c r="H21" s="92">
        <v>0.23799999999999999</v>
      </c>
      <c r="I21" s="96"/>
      <c r="J21" s="2"/>
      <c r="K21" s="2"/>
    </row>
    <row r="22" spans="1:19" ht="25.5" customHeight="1">
      <c r="A22" s="206" t="s">
        <v>229</v>
      </c>
      <c r="B22" s="206"/>
      <c r="C22" s="206"/>
      <c r="D22" s="206"/>
      <c r="E22" s="206"/>
      <c r="F22" s="206"/>
      <c r="G22" s="206"/>
      <c r="H22" s="206"/>
      <c r="I22" s="206"/>
    </row>
    <row r="23" spans="1:19" ht="22.5" customHeight="1">
      <c r="A23" s="207" t="s">
        <v>230</v>
      </c>
      <c r="B23" s="207"/>
      <c r="C23" s="207"/>
      <c r="D23" s="207"/>
      <c r="E23" s="207"/>
      <c r="F23" s="207"/>
      <c r="G23" s="207"/>
      <c r="H23" s="207"/>
      <c r="I23" s="207"/>
    </row>
    <row r="24" spans="1:19" ht="20.25" customHeight="1">
      <c r="A24" s="99" t="s">
        <v>231</v>
      </c>
      <c r="B24" s="99"/>
      <c r="C24" s="99"/>
      <c r="D24" s="99"/>
      <c r="E24" s="99"/>
      <c r="F24" s="99"/>
      <c r="G24" s="99"/>
      <c r="H24" s="99"/>
      <c r="I24" s="99"/>
    </row>
    <row r="25" spans="1:19" ht="21" customHeight="1">
      <c r="A25" s="99" t="s">
        <v>232</v>
      </c>
      <c r="B25" s="99"/>
      <c r="C25" s="99"/>
      <c r="D25" s="99"/>
      <c r="E25" s="99"/>
      <c r="F25" s="99"/>
      <c r="G25" s="99"/>
      <c r="H25" s="99"/>
      <c r="I25" s="99"/>
    </row>
    <row r="26" spans="1:19" ht="25.5" customHeight="1">
      <c r="A26" s="99" t="s">
        <v>233</v>
      </c>
      <c r="B26" s="99"/>
      <c r="C26" s="99"/>
      <c r="D26" s="99"/>
      <c r="E26" s="99"/>
      <c r="F26" s="99"/>
      <c r="G26" s="99"/>
      <c r="H26" s="99"/>
      <c r="I26" s="99"/>
    </row>
    <row r="27" spans="1:19" ht="25.5" customHeight="1">
      <c r="A27" s="99" t="s">
        <v>257</v>
      </c>
      <c r="B27" s="99"/>
      <c r="C27" s="99"/>
      <c r="D27" s="99"/>
      <c r="E27" s="99"/>
      <c r="F27" s="99"/>
      <c r="G27" s="99"/>
      <c r="H27" s="99"/>
      <c r="I27" s="99"/>
    </row>
    <row r="28" spans="1:19" ht="25.5" customHeight="1">
      <c r="A28" s="99" t="s">
        <v>55</v>
      </c>
      <c r="B28" s="96"/>
      <c r="C28" s="96"/>
      <c r="D28" s="96"/>
      <c r="E28" s="96"/>
      <c r="F28" s="96"/>
      <c r="G28" s="94"/>
      <c r="H28" s="98"/>
      <c r="I28" s="96"/>
    </row>
    <row r="29" spans="1:19" ht="25.5" customHeight="1">
      <c r="A29" s="206" t="s">
        <v>234</v>
      </c>
      <c r="B29" s="206"/>
      <c r="C29" s="206"/>
      <c r="D29" s="206"/>
      <c r="E29" s="206"/>
      <c r="F29" s="206"/>
      <c r="G29" s="206"/>
      <c r="H29" s="206"/>
      <c r="I29" s="206"/>
    </row>
    <row r="30" spans="1:19" ht="33.75" customHeight="1">
      <c r="A30" s="200" t="s">
        <v>56</v>
      </c>
      <c r="B30" s="200"/>
      <c r="C30" s="200"/>
      <c r="D30" s="200"/>
      <c r="E30" s="200"/>
      <c r="F30" s="200"/>
      <c r="G30" s="200"/>
      <c r="H30" s="200"/>
      <c r="I30" s="200"/>
    </row>
    <row r="31" spans="1:19" ht="24.75" customHeight="1">
      <c r="A31" s="138" t="s">
        <v>57</v>
      </c>
      <c r="B31" s="138"/>
      <c r="C31" s="138"/>
      <c r="D31" s="138"/>
      <c r="E31" s="138"/>
      <c r="F31" s="138"/>
      <c r="G31" s="138"/>
      <c r="H31" s="138"/>
      <c r="I31" s="138"/>
    </row>
  </sheetData>
  <mergeCells count="9">
    <mergeCell ref="A30:I30"/>
    <mergeCell ref="A2:I2"/>
    <mergeCell ref="A3:I3"/>
    <mergeCell ref="A4:I4"/>
    <mergeCell ref="A22:I22"/>
    <mergeCell ref="A23:I23"/>
    <mergeCell ref="A29:I29"/>
    <mergeCell ref="A17:I17"/>
    <mergeCell ref="A18:J18"/>
  </mergeCells>
  <pageMargins left="0.89" right="0.2" top="0.31" bottom="0.24" header="0.28999999999999998" footer="0.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3:K36"/>
  <sheetViews>
    <sheetView zoomScaleNormal="100" workbookViewId="0">
      <selection activeCell="B9" sqref="B9:D28"/>
    </sheetView>
  </sheetViews>
  <sheetFormatPr defaultColWidth="8.85546875" defaultRowHeight="12.75"/>
  <cols>
    <col min="1" max="1" width="39.7109375" style="2" customWidth="1"/>
    <col min="2" max="2" width="13.140625" style="2" customWidth="1"/>
    <col min="3" max="3" width="13.5703125" style="36" customWidth="1"/>
    <col min="4" max="4" width="13.7109375" style="36" customWidth="1"/>
    <col min="5" max="16384" width="8.85546875" style="2"/>
  </cols>
  <sheetData>
    <row r="3" spans="1:11" ht="35.25" customHeight="1">
      <c r="A3" s="211" t="s">
        <v>235</v>
      </c>
      <c r="B3" s="212"/>
      <c r="C3" s="212"/>
      <c r="D3" s="212"/>
      <c r="E3" s="136"/>
      <c r="F3" s="136"/>
      <c r="G3" s="136"/>
      <c r="H3" s="136"/>
      <c r="I3" s="136"/>
      <c r="J3" s="136"/>
      <c r="K3" s="136"/>
    </row>
    <row r="4" spans="1:11" ht="12.75" customHeight="1">
      <c r="A4" s="213"/>
      <c r="B4" s="213"/>
      <c r="C4" s="213"/>
      <c r="D4" s="213"/>
    </row>
    <row r="5" spans="1:11" ht="10.5" customHeight="1">
      <c r="A5" s="27"/>
      <c r="B5" s="27"/>
      <c r="C5" s="27"/>
      <c r="D5" s="27" t="s">
        <v>83</v>
      </c>
    </row>
    <row r="6" spans="1:11" ht="10.5" customHeight="1">
      <c r="A6" s="26"/>
      <c r="B6" s="26"/>
      <c r="C6" s="26"/>
      <c r="D6" s="26"/>
    </row>
    <row r="7" spans="1:11" ht="15.75" customHeight="1">
      <c r="A7" s="214" t="s">
        <v>84</v>
      </c>
      <c r="B7" s="214" t="s">
        <v>165</v>
      </c>
      <c r="C7" s="216">
        <v>2021</v>
      </c>
      <c r="D7" s="217"/>
    </row>
    <row r="8" spans="1:11" ht="18.75" customHeight="1">
      <c r="A8" s="215"/>
      <c r="B8" s="215"/>
      <c r="C8" s="28" t="s">
        <v>18</v>
      </c>
      <c r="D8" s="28" t="s">
        <v>19</v>
      </c>
    </row>
    <row r="9" spans="1:11" ht="23.25" customHeight="1">
      <c r="A9" s="29" t="s">
        <v>237</v>
      </c>
      <c r="B9" s="30">
        <v>496464.83543327998</v>
      </c>
      <c r="C9" s="30">
        <v>496464.83543327998</v>
      </c>
      <c r="D9" s="31">
        <v>423320.908</v>
      </c>
    </row>
    <row r="10" spans="1:11" ht="24" customHeight="1">
      <c r="A10" s="32" t="s">
        <v>238</v>
      </c>
      <c r="B10" s="30">
        <v>327506.26810296322</v>
      </c>
      <c r="C10" s="30">
        <v>327506.26810296322</v>
      </c>
      <c r="D10" s="33">
        <v>274578.723</v>
      </c>
    </row>
    <row r="11" spans="1:11" ht="24" customHeight="1">
      <c r="A11" s="32" t="s">
        <v>85</v>
      </c>
      <c r="B11" s="30">
        <v>168958.56733031676</v>
      </c>
      <c r="C11" s="30">
        <v>168958.56733031676</v>
      </c>
      <c r="D11" s="33">
        <f>D9-D10</f>
        <v>148742.185</v>
      </c>
    </row>
    <row r="12" spans="1:11" ht="24" customHeight="1">
      <c r="A12" s="32" t="s">
        <v>239</v>
      </c>
      <c r="B12" s="30">
        <v>54820.093254933236</v>
      </c>
      <c r="C12" s="30">
        <v>54820.093254933236</v>
      </c>
      <c r="D12" s="34">
        <f>D13+D14+D15</f>
        <v>72040.209999999992</v>
      </c>
    </row>
    <row r="13" spans="1:11" ht="24" customHeight="1">
      <c r="A13" s="32" t="s">
        <v>240</v>
      </c>
      <c r="B13" s="30">
        <v>12084.909430666665</v>
      </c>
      <c r="C13" s="30">
        <v>12084.909430666665</v>
      </c>
      <c r="D13" s="34">
        <v>18284.998</v>
      </c>
    </row>
    <row r="14" spans="1:11" ht="24" customHeight="1">
      <c r="A14" s="32" t="s">
        <v>131</v>
      </c>
      <c r="B14" s="30">
        <v>14536.203623359896</v>
      </c>
      <c r="C14" s="30">
        <v>14536.203623359896</v>
      </c>
      <c r="D14" s="34">
        <v>14922.923000000001</v>
      </c>
    </row>
    <row r="15" spans="1:11" ht="24" customHeight="1">
      <c r="A15" s="32" t="s">
        <v>241</v>
      </c>
      <c r="B15" s="30">
        <v>28198.980200906677</v>
      </c>
      <c r="C15" s="30">
        <v>28198.980200906677</v>
      </c>
      <c r="D15" s="34">
        <v>38832.288999999997</v>
      </c>
    </row>
    <row r="16" spans="1:11" ht="24" customHeight="1">
      <c r="A16" s="32" t="s">
        <v>133</v>
      </c>
      <c r="B16" s="30">
        <v>1871.0696</v>
      </c>
      <c r="C16" s="30">
        <v>1871.0696</v>
      </c>
      <c r="D16" s="87">
        <v>64888.209000000003</v>
      </c>
    </row>
    <row r="17" spans="1:4" ht="26.25" customHeight="1">
      <c r="A17" s="32" t="s">
        <v>242</v>
      </c>
      <c r="B17" s="30">
        <v>116009.54367538352</v>
      </c>
      <c r="C17" s="30">
        <v>116009.54367538352</v>
      </c>
      <c r="D17" s="34">
        <f>D11-D12+D16</f>
        <v>141590.18400000001</v>
      </c>
    </row>
    <row r="18" spans="1:4" ht="30" customHeight="1">
      <c r="A18" s="35" t="s">
        <v>243</v>
      </c>
      <c r="B18" s="30">
        <v>-20492.3</v>
      </c>
      <c r="C18" s="30">
        <v>-20492.3</v>
      </c>
      <c r="D18" s="34">
        <f>D19+D20+D21-D22</f>
        <v>-86877.253999999972</v>
      </c>
    </row>
    <row r="19" spans="1:4" ht="24.75" customHeight="1">
      <c r="A19" s="32" t="s">
        <v>244</v>
      </c>
      <c r="B19" s="30">
        <v>0</v>
      </c>
      <c r="C19" s="30">
        <v>0</v>
      </c>
      <c r="D19" s="34">
        <v>19.195</v>
      </c>
    </row>
    <row r="20" spans="1:4" ht="24.75" customHeight="1">
      <c r="A20" s="32" t="s">
        <v>245</v>
      </c>
      <c r="B20" s="30">
        <v>0</v>
      </c>
      <c r="C20" s="30">
        <v>0</v>
      </c>
      <c r="D20" s="34">
        <v>92955.392000000007</v>
      </c>
    </row>
    <row r="21" spans="1:4" ht="24.75" customHeight="1">
      <c r="A21" s="32" t="s">
        <v>246</v>
      </c>
      <c r="B21" s="30"/>
      <c r="C21" s="30"/>
      <c r="D21" s="34">
        <v>2847.91</v>
      </c>
    </row>
    <row r="22" spans="1:4" ht="17.25" customHeight="1">
      <c r="A22" s="32" t="s">
        <v>247</v>
      </c>
      <c r="B22" s="30">
        <v>20492.3</v>
      </c>
      <c r="C22" s="30">
        <v>20492.3</v>
      </c>
      <c r="D22" s="34">
        <v>182699.75099999999</v>
      </c>
    </row>
    <row r="23" spans="1:4" ht="39.6" customHeight="1">
      <c r="A23" s="35" t="s">
        <v>248</v>
      </c>
      <c r="B23" s="30">
        <v>95517.243675383521</v>
      </c>
      <c r="C23" s="30">
        <v>95517.243675383521</v>
      </c>
      <c r="D23" s="34">
        <f>D17+D18</f>
        <v>54712.930000000037</v>
      </c>
    </row>
    <row r="24" spans="1:4" ht="24" customHeight="1">
      <c r="A24" s="35" t="s">
        <v>249</v>
      </c>
      <c r="B24" s="129">
        <v>0</v>
      </c>
      <c r="C24" s="129">
        <v>0</v>
      </c>
      <c r="D24" s="129"/>
    </row>
    <row r="25" spans="1:4" ht="25.5" customHeight="1">
      <c r="A25" s="32" t="s">
        <v>88</v>
      </c>
      <c r="B25" s="34">
        <v>95517.243675383521</v>
      </c>
      <c r="C25" s="34">
        <v>95517.243675383521</v>
      </c>
      <c r="D25" s="34">
        <f>D23+D24</f>
        <v>54712.930000000037</v>
      </c>
    </row>
    <row r="26" spans="1:4" ht="25.5" customHeight="1">
      <c r="A26" s="35" t="s">
        <v>250</v>
      </c>
      <c r="B26" s="30">
        <v>14327.586551307528</v>
      </c>
      <c r="C26" s="30">
        <v>14327.586551307528</v>
      </c>
      <c r="D26" s="254"/>
    </row>
    <row r="27" spans="1:4" ht="25.5" customHeight="1">
      <c r="A27" s="35" t="s">
        <v>236</v>
      </c>
      <c r="B27" s="30"/>
      <c r="C27" s="30"/>
      <c r="D27" s="33"/>
    </row>
    <row r="28" spans="1:4" ht="29.25" customHeight="1">
      <c r="A28" s="32" t="s">
        <v>53</v>
      </c>
      <c r="B28" s="30">
        <v>81189.657124075995</v>
      </c>
      <c r="C28" s="30">
        <v>81189.657124075995</v>
      </c>
      <c r="D28" s="34">
        <f>D23-D26-D27</f>
        <v>54712.930000000037</v>
      </c>
    </row>
    <row r="29" spans="1:4" hidden="1"/>
    <row r="30" spans="1:4" hidden="1">
      <c r="A30" s="37"/>
      <c r="B30" s="37"/>
      <c r="C30" s="38"/>
      <c r="D30" s="38"/>
    </row>
    <row r="31" spans="1:4">
      <c r="B31" s="36"/>
    </row>
    <row r="34" spans="1:11">
      <c r="A34" s="39" t="s">
        <v>91</v>
      </c>
      <c r="B34" s="137"/>
      <c r="C34" s="2"/>
      <c r="D34" s="2"/>
      <c r="J34" s="36"/>
      <c r="K34" s="36"/>
    </row>
    <row r="35" spans="1:11" s="157" customFormat="1" ht="18" customHeight="1">
      <c r="A35" s="156" t="s">
        <v>161</v>
      </c>
      <c r="B35" s="156"/>
      <c r="C35" s="5"/>
      <c r="J35" s="158"/>
      <c r="K35" s="158"/>
    </row>
    <row r="36" spans="1:11" ht="18.75" customHeight="1">
      <c r="A36" s="39" t="s">
        <v>90</v>
      </c>
      <c r="B36" s="39"/>
      <c r="C36" s="2"/>
      <c r="D36" s="2"/>
      <c r="J36" s="36"/>
      <c r="K36" s="36"/>
    </row>
  </sheetData>
  <mergeCells count="5">
    <mergeCell ref="A3:D3"/>
    <mergeCell ref="A4:D4"/>
    <mergeCell ref="A7:A8"/>
    <mergeCell ref="B7:B8"/>
    <mergeCell ref="C7:D7"/>
  </mergeCells>
  <printOptions horizontalCentered="1" verticalCentered="1"/>
  <pageMargins left="0.36" right="0.2" top="0.86" bottom="2.14" header="0.82" footer="2.0299999999999998"/>
  <pageSetup paperSize="9" scale="89" orientation="portrait" blackAndWhite="1" r:id="rId1"/>
  <headerFooter alignWithMargins="0"/>
</worksheet>
</file>

<file path=xl/worksheets/sheet5.xml><?xml version="1.0" encoding="utf-8"?>
<worksheet xmlns="http://schemas.openxmlformats.org/spreadsheetml/2006/main" xmlns:r="http://schemas.openxmlformats.org/officeDocument/2006/relationships">
  <dimension ref="A2:E51"/>
  <sheetViews>
    <sheetView topLeftCell="A25" zoomScaleNormal="100" workbookViewId="0">
      <selection activeCell="B27" sqref="B27:C45"/>
    </sheetView>
  </sheetViews>
  <sheetFormatPr defaultRowHeight="12.75"/>
  <cols>
    <col min="1" max="1" width="47.7109375" style="2" customWidth="1"/>
    <col min="2" max="2" width="19.85546875" style="2" customWidth="1"/>
    <col min="3" max="3" width="22.140625" style="2" customWidth="1"/>
    <col min="4" max="4" width="15.5703125" style="2" customWidth="1"/>
    <col min="5" max="16384" width="9.140625" style="2"/>
  </cols>
  <sheetData>
    <row r="2" spans="1:3" ht="16.5">
      <c r="A2" s="218"/>
      <c r="B2" s="218"/>
      <c r="C2" s="218"/>
    </row>
    <row r="3" spans="1:3" s="221" customFormat="1" ht="16.5" customHeight="1">
      <c r="A3" s="221" t="s">
        <v>251</v>
      </c>
    </row>
    <row r="4" spans="1:3" ht="16.149999999999999" customHeight="1">
      <c r="A4" s="40" t="s">
        <v>92</v>
      </c>
      <c r="B4" s="219">
        <v>2021</v>
      </c>
      <c r="C4" s="220"/>
    </row>
    <row r="5" spans="1:3" ht="13.15" customHeight="1">
      <c r="A5" s="41"/>
      <c r="B5" s="42" t="s">
        <v>93</v>
      </c>
      <c r="C5" s="43" t="s">
        <v>94</v>
      </c>
    </row>
    <row r="6" spans="1:3" ht="16.149999999999999" customHeight="1">
      <c r="A6" s="44" t="s">
        <v>95</v>
      </c>
      <c r="B6" s="45" t="e">
        <f>B7+B15+#REF!</f>
        <v>#REF!</v>
      </c>
      <c r="C6" s="163" t="e">
        <f>C7+C15+#REF!</f>
        <v>#REF!</v>
      </c>
    </row>
    <row r="7" spans="1:3" ht="19.149999999999999" customHeight="1">
      <c r="A7" s="46" t="s">
        <v>86</v>
      </c>
      <c r="B7" s="45">
        <f>SUM(B8:B14)</f>
        <v>12084909.430666665</v>
      </c>
      <c r="C7" s="168">
        <f>SUM(C8:C14)</f>
        <v>18284998.469999999</v>
      </c>
    </row>
    <row r="8" spans="1:3" ht="24" customHeight="1">
      <c r="A8" s="47" t="s">
        <v>96</v>
      </c>
      <c r="B8" s="48">
        <v>5076150.799999998</v>
      </c>
      <c r="C8" s="48">
        <v>5449251.5499999998</v>
      </c>
    </row>
    <row r="9" spans="1:3" ht="15.75" customHeight="1">
      <c r="A9" s="47" t="s">
        <v>97</v>
      </c>
      <c r="B9" s="50">
        <v>609138.0959999999</v>
      </c>
      <c r="C9" s="48">
        <v>709696.42</v>
      </c>
    </row>
    <row r="10" spans="1:3" ht="15.75" customHeight="1">
      <c r="A10" s="47" t="s">
        <v>106</v>
      </c>
      <c r="B10" s="48">
        <v>139125.50666666668</v>
      </c>
      <c r="C10" s="48">
        <v>179515.54</v>
      </c>
    </row>
    <row r="11" spans="1:3" ht="15.75" customHeight="1">
      <c r="A11" s="47" t="s">
        <v>98</v>
      </c>
      <c r="B11" s="48">
        <v>1249213.328</v>
      </c>
      <c r="C11" s="48">
        <v>4731132.3499999996</v>
      </c>
    </row>
    <row r="12" spans="1:3" ht="15.75" customHeight="1">
      <c r="A12" s="47" t="s">
        <v>99</v>
      </c>
      <c r="B12" s="48">
        <v>1177094.2773333334</v>
      </c>
      <c r="C12" s="48">
        <v>1822931.59</v>
      </c>
    </row>
    <row r="13" spans="1:3" ht="15.75" customHeight="1">
      <c r="A13" s="47" t="s">
        <v>100</v>
      </c>
      <c r="B13" s="48">
        <v>3407537.4226666675</v>
      </c>
      <c r="C13" s="48">
        <v>4809641.0599999996</v>
      </c>
    </row>
    <row r="14" spans="1:3" ht="15.75" customHeight="1">
      <c r="A14" s="47" t="s">
        <v>101</v>
      </c>
      <c r="B14" s="48">
        <v>426650.00000000006</v>
      </c>
      <c r="C14" s="48">
        <v>582829.96</v>
      </c>
    </row>
    <row r="15" spans="1:3" ht="22.5" customHeight="1">
      <c r="A15" s="46" t="s">
        <v>102</v>
      </c>
      <c r="B15" s="49">
        <f>SUM(B16:B26)</f>
        <v>14536203.623359896</v>
      </c>
      <c r="C15" s="163">
        <f>SUM(C16:C26)</f>
        <v>14922923.470000001</v>
      </c>
    </row>
    <row r="16" spans="1:3" ht="15.75" customHeight="1">
      <c r="A16" s="47" t="s">
        <v>103</v>
      </c>
      <c r="B16" s="50">
        <v>7792278.9999999991</v>
      </c>
      <c r="C16" s="48">
        <v>8133807.04</v>
      </c>
    </row>
    <row r="17" spans="1:3" ht="15.75" customHeight="1">
      <c r="A17" s="47" t="s">
        <v>104</v>
      </c>
      <c r="B17" s="50">
        <v>935073.48000000033</v>
      </c>
      <c r="C17" s="48">
        <v>1004205.08</v>
      </c>
    </row>
    <row r="18" spans="1:3" ht="15.75" customHeight="1">
      <c r="A18" s="32" t="s">
        <v>105</v>
      </c>
      <c r="B18" s="50">
        <v>419596.8000000001</v>
      </c>
      <c r="C18" s="48">
        <v>560411.31999999995</v>
      </c>
    </row>
    <row r="19" spans="1:3" ht="15.75" customHeight="1">
      <c r="A19" s="47" t="s">
        <v>106</v>
      </c>
      <c r="B19" s="50">
        <v>6908.6266666666661</v>
      </c>
      <c r="C19" s="48">
        <v>6936.5</v>
      </c>
    </row>
    <row r="20" spans="1:3" ht="19.149999999999999" customHeight="1">
      <c r="A20" s="47" t="s">
        <v>107</v>
      </c>
      <c r="B20" s="50">
        <v>991062.47086656</v>
      </c>
      <c r="C20" s="48">
        <v>864125.17</v>
      </c>
    </row>
    <row r="21" spans="1:3" ht="15.75" customHeight="1">
      <c r="A21" s="47" t="s">
        <v>108</v>
      </c>
      <c r="B21" s="50">
        <v>1663236.5933333335</v>
      </c>
      <c r="C21" s="48">
        <v>1513840.61</v>
      </c>
    </row>
    <row r="22" spans="1:3" ht="15.75" customHeight="1">
      <c r="A22" s="47" t="s">
        <v>109</v>
      </c>
      <c r="B22" s="50">
        <v>49884.90616000002</v>
      </c>
      <c r="C22" s="48">
        <v>45920.14</v>
      </c>
    </row>
    <row r="23" spans="1:3" ht="15.75" customHeight="1">
      <c r="A23" s="47" t="s">
        <v>110</v>
      </c>
      <c r="B23" s="50">
        <v>254290.93333333335</v>
      </c>
      <c r="C23" s="48">
        <v>209136.82</v>
      </c>
    </row>
    <row r="24" spans="1:3" ht="15.75" customHeight="1">
      <c r="A24" s="32" t="s">
        <v>111</v>
      </c>
      <c r="B24" s="50">
        <v>12978.503999999999</v>
      </c>
      <c r="C24" s="48">
        <v>32499.39</v>
      </c>
    </row>
    <row r="25" spans="1:3" ht="15.75" customHeight="1">
      <c r="A25" s="47" t="s">
        <v>100</v>
      </c>
      <c r="B25" s="50">
        <v>1567678.4639999999</v>
      </c>
      <c r="C25" s="48">
        <v>2252948.17</v>
      </c>
    </row>
    <row r="26" spans="1:3" ht="15.75" customHeight="1">
      <c r="A26" s="47" t="s">
        <v>112</v>
      </c>
      <c r="B26" s="50">
        <v>843213.84500000009</v>
      </c>
      <c r="C26" s="48">
        <v>299093.23</v>
      </c>
    </row>
    <row r="27" spans="1:3" ht="22.5" customHeight="1">
      <c r="A27" s="46" t="s">
        <v>87</v>
      </c>
      <c r="B27" s="45">
        <f>SUM(B28:B32)+B36+B37+B38+B39+B40+B41+B42+B43+B44+B45</f>
        <v>28198980.200906672</v>
      </c>
      <c r="C27" s="163">
        <f>SUM(C28:C32)+C36+C37+C38+C39+C40+C41+C42+C43+C44+C45</f>
        <v>38832288.571599998</v>
      </c>
    </row>
    <row r="28" spans="1:3" ht="24" customHeight="1">
      <c r="A28" s="32" t="s">
        <v>113</v>
      </c>
      <c r="B28" s="48">
        <v>637685</v>
      </c>
      <c r="C28" s="48">
        <v>1530211.59</v>
      </c>
    </row>
    <row r="29" spans="1:3" ht="19.149999999999999" customHeight="1">
      <c r="A29" s="32" t="s">
        <v>114</v>
      </c>
      <c r="B29" s="48">
        <v>681186.29599999974</v>
      </c>
      <c r="C29" s="48">
        <v>981924.43</v>
      </c>
    </row>
    <row r="30" spans="1:3" ht="15.75" customHeight="1">
      <c r="A30" s="32" t="s">
        <v>115</v>
      </c>
      <c r="B30" s="48">
        <v>637685</v>
      </c>
      <c r="C30" s="48">
        <v>325599.96000000002</v>
      </c>
    </row>
    <row r="31" spans="1:3" ht="15.75" customHeight="1">
      <c r="A31" s="32" t="s">
        <v>89</v>
      </c>
      <c r="B31" s="48">
        <v>1762021.1866666668</v>
      </c>
      <c r="C31" s="48">
        <v>1952705.41</v>
      </c>
    </row>
    <row r="32" spans="1:3" ht="15.75" customHeight="1">
      <c r="A32" s="32" t="s">
        <v>116</v>
      </c>
      <c r="B32" s="48">
        <f>SUM(B33:B35)</f>
        <v>2454036.0562666669</v>
      </c>
      <c r="C32" s="48">
        <f>C33+C34+C35</f>
        <v>3147360.12</v>
      </c>
    </row>
    <row r="33" spans="1:5" ht="15.75" customHeight="1">
      <c r="A33" s="32" t="s">
        <v>117</v>
      </c>
      <c r="B33" s="48">
        <v>1061169.750666667</v>
      </c>
      <c r="C33" s="48">
        <v>1230196.03</v>
      </c>
    </row>
    <row r="34" spans="1:5" ht="15.75" customHeight="1">
      <c r="A34" s="32" t="s">
        <v>118</v>
      </c>
      <c r="B34" s="48">
        <v>1119337.8122666667</v>
      </c>
      <c r="C34" s="48">
        <v>1442317.2</v>
      </c>
    </row>
    <row r="35" spans="1:5">
      <c r="A35" s="32" t="s">
        <v>119</v>
      </c>
      <c r="B35" s="48">
        <v>273528.49333333335</v>
      </c>
      <c r="C35" s="48">
        <v>474846.89</v>
      </c>
    </row>
    <row r="36" spans="1:5" ht="15.75" customHeight="1">
      <c r="A36" s="35" t="s">
        <v>120</v>
      </c>
      <c r="B36" s="48">
        <v>6345000</v>
      </c>
      <c r="C36" s="48">
        <v>6125730</v>
      </c>
    </row>
    <row r="37" spans="1:5" ht="15.75" customHeight="1">
      <c r="A37" s="32" t="s">
        <v>121</v>
      </c>
      <c r="B37" s="48">
        <v>57600</v>
      </c>
      <c r="C37" s="132">
        <v>41760</v>
      </c>
    </row>
    <row r="38" spans="1:5" ht="15.75" customHeight="1">
      <c r="A38" s="32" t="s">
        <v>122</v>
      </c>
      <c r="B38" s="48">
        <v>2469928.5453333333</v>
      </c>
      <c r="C38" s="48">
        <v>6544349.5999999996</v>
      </c>
    </row>
    <row r="39" spans="1:5" ht="15.75" customHeight="1">
      <c r="A39" s="32" t="s">
        <v>121</v>
      </c>
      <c r="B39" s="48">
        <v>296391.42544000008</v>
      </c>
      <c r="C39" s="48">
        <f>C38*12%</f>
        <v>785321.95199999993</v>
      </c>
      <c r="E39" s="78"/>
    </row>
    <row r="40" spans="1:5" ht="15.75" customHeight="1">
      <c r="A40" s="32" t="s">
        <v>160</v>
      </c>
      <c r="B40" s="48">
        <v>4000000.0000000005</v>
      </c>
      <c r="C40" s="48">
        <v>2783894.3220000002</v>
      </c>
    </row>
    <row r="41" spans="1:5" ht="15.75" customHeight="1">
      <c r="A41" s="32" t="s">
        <v>123</v>
      </c>
      <c r="B41" s="48">
        <v>45461.386666666665</v>
      </c>
      <c r="C41" s="48">
        <v>199021.08</v>
      </c>
    </row>
    <row r="42" spans="1:5" ht="15.75" customHeight="1">
      <c r="A42" s="32" t="s">
        <v>124</v>
      </c>
      <c r="B42" s="48">
        <v>2345034.9266666672</v>
      </c>
      <c r="C42" s="48">
        <v>3078015.48</v>
      </c>
    </row>
    <row r="43" spans="1:5" ht="15.75" customHeight="1">
      <c r="A43" s="35" t="s">
        <v>104</v>
      </c>
      <c r="B43" s="48">
        <v>281404.19120000012</v>
      </c>
      <c r="C43" s="133">
        <f>C42*12%</f>
        <v>369361.85759999999</v>
      </c>
    </row>
    <row r="44" spans="1:5" ht="15.75" customHeight="1">
      <c r="A44" s="32" t="s">
        <v>125</v>
      </c>
      <c r="B44" s="48">
        <v>2116710.9866666705</v>
      </c>
      <c r="C44" s="48">
        <v>1498257.75</v>
      </c>
    </row>
    <row r="45" spans="1:5" ht="15.75" customHeight="1">
      <c r="A45" s="32" t="s">
        <v>87</v>
      </c>
      <c r="B45" s="48">
        <v>4068835.2</v>
      </c>
      <c r="C45" s="48">
        <v>9468775.0199999996</v>
      </c>
    </row>
    <row r="46" spans="1:5" ht="23.25" customHeight="1">
      <c r="A46" s="130"/>
      <c r="B46" s="131"/>
      <c r="C46" s="131"/>
    </row>
    <row r="47" spans="1:5" ht="15" customHeight="1">
      <c r="A47" s="51" t="s">
        <v>126</v>
      </c>
      <c r="B47" s="51"/>
      <c r="C47" s="52"/>
    </row>
    <row r="48" spans="1:5" ht="12.6" customHeight="1">
      <c r="A48" s="51" t="s">
        <v>127</v>
      </c>
      <c r="B48" s="53"/>
      <c r="C48" s="54"/>
    </row>
    <row r="49" spans="1:3">
      <c r="A49" s="51" t="s">
        <v>128</v>
      </c>
      <c r="B49" s="51"/>
      <c r="C49" s="55"/>
    </row>
    <row r="50" spans="1:3">
      <c r="A50"/>
      <c r="B50"/>
      <c r="C50" s="56"/>
    </row>
    <row r="51" spans="1:3">
      <c r="B51" s="51"/>
      <c r="C51" s="56"/>
    </row>
  </sheetData>
  <mergeCells count="3">
    <mergeCell ref="A2:C2"/>
    <mergeCell ref="B4:C4"/>
    <mergeCell ref="A3:XFD3"/>
  </mergeCells>
  <pageMargins left="0.9" right="0.22" top="0.23" bottom="0.2" header="0.2" footer="0.2"/>
  <pageSetup paperSize="9" scale="93" orientation="portrait" verticalDpi="0" r:id="rId1"/>
  <headerFooter alignWithMargins="0"/>
  <rowBreaks count="1" manualBreakCount="1">
    <brk id="49" max="16383" man="1"/>
  </rowBreaks>
</worksheet>
</file>

<file path=xl/worksheets/sheet6.xml><?xml version="1.0" encoding="utf-8"?>
<worksheet xmlns="http://schemas.openxmlformats.org/spreadsheetml/2006/main" xmlns:r="http://schemas.openxmlformats.org/officeDocument/2006/relationships">
  <dimension ref="A1:G30"/>
  <sheetViews>
    <sheetView workbookViewId="0">
      <selection activeCell="C7" sqref="C7:D26"/>
    </sheetView>
  </sheetViews>
  <sheetFormatPr defaultRowHeight="12.75"/>
  <cols>
    <col min="1" max="1" width="6.28515625" customWidth="1"/>
    <col min="2" max="2" width="46.42578125" customWidth="1"/>
    <col min="3" max="4" width="16.42578125" customWidth="1"/>
    <col min="5" max="5" width="0.140625" customWidth="1"/>
    <col min="9" max="9" width="37.5703125" customWidth="1"/>
  </cols>
  <sheetData>
    <row r="1" spans="1:5">
      <c r="A1" s="57"/>
      <c r="B1" s="57"/>
      <c r="C1" s="57"/>
      <c r="D1" s="57"/>
      <c r="E1" s="58"/>
    </row>
    <row r="2" spans="1:5" ht="28.5" customHeight="1">
      <c r="A2" s="222" t="s">
        <v>166</v>
      </c>
      <c r="B2" s="223"/>
      <c r="C2" s="223"/>
      <c r="D2" s="223"/>
      <c r="E2" s="223"/>
    </row>
    <row r="3" spans="1:5">
      <c r="A3" s="224"/>
      <c r="B3" s="224"/>
      <c r="C3" s="224"/>
      <c r="D3" s="224"/>
      <c r="E3" s="224"/>
    </row>
    <row r="4" spans="1:5" ht="14.25" customHeight="1">
      <c r="A4" s="255" t="s">
        <v>254</v>
      </c>
      <c r="B4" s="256"/>
      <c r="C4" s="256"/>
      <c r="D4" s="256"/>
      <c r="E4" s="256"/>
    </row>
    <row r="5" spans="1:5" hidden="1"/>
    <row r="6" spans="1:5" ht="63" customHeight="1">
      <c r="A6" s="60" t="s">
        <v>12</v>
      </c>
      <c r="B6" s="61" t="s">
        <v>92</v>
      </c>
      <c r="C6" s="62" t="s">
        <v>252</v>
      </c>
      <c r="D6" s="62" t="s">
        <v>253</v>
      </c>
      <c r="E6" s="63" t="s">
        <v>13</v>
      </c>
    </row>
    <row r="7" spans="1:5" ht="27" customHeight="1">
      <c r="A7" s="1">
        <v>1</v>
      </c>
      <c r="B7" s="64" t="s">
        <v>143</v>
      </c>
      <c r="C7" s="161">
        <v>307964605</v>
      </c>
      <c r="D7" s="161">
        <v>423320908</v>
      </c>
      <c r="E7" s="65" t="e">
        <f>#REF!-C7</f>
        <v>#REF!</v>
      </c>
    </row>
    <row r="8" spans="1:5" ht="29.25" customHeight="1">
      <c r="A8" s="1">
        <v>2</v>
      </c>
      <c r="B8" s="64" t="s">
        <v>144</v>
      </c>
      <c r="C8" s="65">
        <v>220257761</v>
      </c>
      <c r="D8" s="65">
        <v>274578723</v>
      </c>
      <c r="E8" s="65" t="e">
        <f>#REF!-C8</f>
        <v>#REF!</v>
      </c>
    </row>
    <row r="9" spans="1:5" ht="30" customHeight="1">
      <c r="A9" s="66">
        <v>3</v>
      </c>
      <c r="B9" s="64" t="s">
        <v>129</v>
      </c>
      <c r="C9" s="67">
        <f>C7-C8</f>
        <v>87706844</v>
      </c>
      <c r="D9" s="67">
        <f>D7-D8</f>
        <v>148742185</v>
      </c>
      <c r="E9" s="67" t="e">
        <f>#REF!-C9</f>
        <v>#REF!</v>
      </c>
    </row>
    <row r="10" spans="1:5" ht="17.25" customHeight="1">
      <c r="A10" s="1">
        <v>4</v>
      </c>
      <c r="B10" s="64" t="s">
        <v>130</v>
      </c>
      <c r="C10" s="65">
        <f>C11+C12+C13</f>
        <v>51899108</v>
      </c>
      <c r="D10" s="65">
        <f>D11+D12+D13</f>
        <v>72040210.50999999</v>
      </c>
      <c r="E10" s="65" t="e">
        <f>#REF!-C10</f>
        <v>#REF!</v>
      </c>
    </row>
    <row r="11" spans="1:5" ht="16.5" customHeight="1">
      <c r="A11" s="68" t="s">
        <v>8</v>
      </c>
      <c r="B11" s="64" t="s">
        <v>145</v>
      </c>
      <c r="C11" s="65">
        <v>11537839</v>
      </c>
      <c r="D11" s="65">
        <v>18284998.469999999</v>
      </c>
      <c r="E11" s="65" t="e">
        <f>#REF!-C11</f>
        <v>#REF!</v>
      </c>
    </row>
    <row r="12" spans="1:5" ht="17.25" customHeight="1">
      <c r="A12" s="69" t="s">
        <v>9</v>
      </c>
      <c r="B12" s="64" t="s">
        <v>131</v>
      </c>
      <c r="C12" s="65">
        <v>13585932</v>
      </c>
      <c r="D12" s="65">
        <v>14922923.470000001</v>
      </c>
      <c r="E12" s="65" t="e">
        <f>#REF!-C12</f>
        <v>#REF!</v>
      </c>
    </row>
    <row r="13" spans="1:5" ht="15.75" customHeight="1">
      <c r="A13" s="1" t="s">
        <v>10</v>
      </c>
      <c r="B13" s="64" t="s">
        <v>132</v>
      </c>
      <c r="C13" s="65">
        <v>26775337</v>
      </c>
      <c r="D13" s="65">
        <v>38832288.57</v>
      </c>
      <c r="E13" s="65" t="e">
        <f>#REF!-C13</f>
        <v>#REF!</v>
      </c>
    </row>
    <row r="14" spans="1:5" ht="18" customHeight="1">
      <c r="A14" s="1">
        <v>5</v>
      </c>
      <c r="B14" s="64" t="s">
        <v>133</v>
      </c>
      <c r="C14" s="65">
        <v>11295351</v>
      </c>
      <c r="D14" s="65">
        <v>64888208.950000003</v>
      </c>
      <c r="E14" s="65" t="e">
        <f>#REF!-C14</f>
        <v>#REF!</v>
      </c>
    </row>
    <row r="15" spans="1:5" ht="15" customHeight="1">
      <c r="A15" s="1">
        <v>6</v>
      </c>
      <c r="B15" s="64" t="s">
        <v>146</v>
      </c>
      <c r="C15" s="65">
        <f>C9-C10+C14</f>
        <v>47103087</v>
      </c>
      <c r="D15" s="65">
        <f>D9-D10+D14</f>
        <v>141590183.44</v>
      </c>
      <c r="E15" s="65" t="e">
        <f>#REF!-C15</f>
        <v>#REF!</v>
      </c>
    </row>
    <row r="16" spans="1:5" ht="15.75" customHeight="1">
      <c r="A16" s="1">
        <v>7</v>
      </c>
      <c r="B16" s="64" t="s">
        <v>134</v>
      </c>
      <c r="C16" s="65">
        <v>110057716.47</v>
      </c>
      <c r="D16" s="65">
        <v>95822497</v>
      </c>
      <c r="E16" s="65" t="e">
        <f>#REF!-C16</f>
        <v>#REF!</v>
      </c>
    </row>
    <row r="17" spans="1:7" ht="15.75" customHeight="1">
      <c r="A17" s="1">
        <v>8</v>
      </c>
      <c r="B17" s="64" t="s">
        <v>135</v>
      </c>
      <c r="C17" s="65">
        <v>99800778.590000004</v>
      </c>
      <c r="D17" s="65">
        <v>182699750</v>
      </c>
      <c r="E17" s="65" t="e">
        <f>#REF!-C17</f>
        <v>#REF!</v>
      </c>
    </row>
    <row r="18" spans="1:7" ht="17.25" customHeight="1">
      <c r="A18" s="1">
        <v>9</v>
      </c>
      <c r="B18" s="64" t="s">
        <v>136</v>
      </c>
      <c r="C18" s="65">
        <f>C15+C16-C17</f>
        <v>57360024.879999995</v>
      </c>
      <c r="D18" s="65">
        <f>D15+D16-D17</f>
        <v>54712930.439999998</v>
      </c>
      <c r="E18" s="65" t="e">
        <f>#REF!-C18</f>
        <v>#REF!</v>
      </c>
    </row>
    <row r="19" spans="1:7" ht="17.25" customHeight="1">
      <c r="A19" s="1">
        <v>10</v>
      </c>
      <c r="B19" s="64" t="s">
        <v>137</v>
      </c>
      <c r="C19" s="65"/>
      <c r="D19" s="65"/>
      <c r="E19" s="65"/>
    </row>
    <row r="20" spans="1:7" ht="17.25" customHeight="1">
      <c r="A20" s="1">
        <v>11</v>
      </c>
      <c r="B20" s="64" t="s">
        <v>138</v>
      </c>
      <c r="C20" s="65">
        <f>C18</f>
        <v>57360024.879999995</v>
      </c>
      <c r="D20" s="65">
        <f>D18</f>
        <v>54712930.439999998</v>
      </c>
      <c r="E20" s="65" t="e">
        <f>#REF!-C20</f>
        <v>#REF!</v>
      </c>
    </row>
    <row r="21" spans="1:7" ht="21" customHeight="1">
      <c r="A21" s="1">
        <v>12</v>
      </c>
      <c r="B21" s="64" t="s">
        <v>139</v>
      </c>
      <c r="C21" s="161">
        <v>12084789.799000001</v>
      </c>
      <c r="D21" s="161"/>
      <c r="E21" s="65" t="e">
        <f>#REF!-C21</f>
        <v>#REF!</v>
      </c>
    </row>
    <row r="22" spans="1:7" ht="14.25" customHeight="1">
      <c r="A22" s="1">
        <v>13</v>
      </c>
      <c r="B22" s="64" t="s">
        <v>140</v>
      </c>
      <c r="C22" s="161">
        <v>852494.799</v>
      </c>
      <c r="D22" s="161"/>
      <c r="E22" s="65" t="e">
        <f>#REF!-C22</f>
        <v>#REF!</v>
      </c>
    </row>
    <row r="23" spans="1:7" ht="16.5" customHeight="1">
      <c r="A23" s="1">
        <v>14</v>
      </c>
      <c r="B23" s="64" t="s">
        <v>141</v>
      </c>
      <c r="C23" s="65">
        <f>C20+C21-C22</f>
        <v>68592319.879999995</v>
      </c>
      <c r="D23" s="65">
        <f>D20+D21-D22</f>
        <v>54712930.439999998</v>
      </c>
      <c r="E23" s="65" t="e">
        <f>#REF!-C23</f>
        <v>#REF!</v>
      </c>
    </row>
    <row r="24" spans="1:7" ht="18.75" customHeight="1">
      <c r="A24" s="1">
        <v>15</v>
      </c>
      <c r="B24" s="64" t="s">
        <v>142</v>
      </c>
      <c r="C24" s="65">
        <f>C23*15%</f>
        <v>10288847.981999999</v>
      </c>
      <c r="D24" s="257"/>
      <c r="E24" s="65" t="e">
        <f>#REF!-C24</f>
        <v>#REF!</v>
      </c>
    </row>
    <row r="25" spans="1:7" ht="16.5" customHeight="1">
      <c r="A25" s="1">
        <v>16</v>
      </c>
      <c r="B25" s="64" t="s">
        <v>89</v>
      </c>
      <c r="C25" s="65"/>
      <c r="D25" s="65"/>
      <c r="E25" s="65" t="e">
        <f>#REF!-C25</f>
        <v>#REF!</v>
      </c>
    </row>
    <row r="26" spans="1:7" ht="17.25" customHeight="1">
      <c r="A26" s="1">
        <v>17</v>
      </c>
      <c r="B26" s="64" t="s">
        <v>53</v>
      </c>
      <c r="C26" s="65">
        <f>C20-C24-C25</f>
        <v>47071176.897999994</v>
      </c>
      <c r="D26" s="65">
        <f>D20-D24-D25</f>
        <v>54712930.439999998</v>
      </c>
      <c r="E26" s="65" t="e">
        <f>#REF!-C26</f>
        <v>#REF!</v>
      </c>
    </row>
    <row r="28" spans="1:7">
      <c r="A28" s="70"/>
      <c r="B28" s="59"/>
      <c r="C28" s="59"/>
      <c r="D28" s="167"/>
    </row>
    <row r="29" spans="1:7" s="159" customFormat="1">
      <c r="A29" s="156" t="s">
        <v>162</v>
      </c>
      <c r="B29" s="156"/>
      <c r="C29" s="156"/>
      <c r="D29" s="156"/>
      <c r="E29" s="156"/>
      <c r="F29" s="156"/>
      <c r="G29" s="156"/>
    </row>
    <row r="30" spans="1:7">
      <c r="A30" s="39" t="s">
        <v>147</v>
      </c>
      <c r="B30" s="39"/>
      <c r="C30" s="39"/>
      <c r="D30" s="39"/>
      <c r="E30" s="39"/>
      <c r="F30" s="39"/>
      <c r="G30" s="39"/>
    </row>
  </sheetData>
  <mergeCells count="3">
    <mergeCell ref="A2:E2"/>
    <mergeCell ref="A3:E3"/>
    <mergeCell ref="A4:E4"/>
  </mergeCells>
  <pageMargins left="1.7" right="0.75" top="0.19" bottom="0.19" header="0.19" footer="0.1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H15"/>
  <sheetViews>
    <sheetView zoomScaleNormal="100" workbookViewId="0">
      <selection activeCell="D6" sqref="D6:H11"/>
    </sheetView>
  </sheetViews>
  <sheetFormatPr defaultRowHeight="12.75"/>
  <cols>
    <col min="1" max="1" width="4.42578125" style="7" customWidth="1"/>
    <col min="2" max="2" width="41.5703125" style="7" customWidth="1"/>
    <col min="3" max="3" width="8.85546875" style="7" customWidth="1"/>
    <col min="4" max="4" width="12" style="7" customWidth="1"/>
    <col min="5" max="5" width="11.140625" style="7" customWidth="1"/>
    <col min="6" max="6" width="14.140625" style="7" customWidth="1"/>
    <col min="7" max="7" width="9.140625" style="7"/>
    <col min="8" max="8" width="11.42578125" style="7" customWidth="1"/>
    <col min="9" max="16384" width="9.140625" style="7"/>
  </cols>
  <sheetData>
    <row r="1" spans="1:8">
      <c r="G1" t="s">
        <v>68</v>
      </c>
    </row>
    <row r="2" spans="1:8" s="154" customFormat="1" ht="35.25" customHeight="1">
      <c r="A2" s="225" t="s">
        <v>255</v>
      </c>
      <c r="B2" s="226"/>
      <c r="C2" s="226"/>
      <c r="D2" s="226"/>
      <c r="E2" s="226"/>
      <c r="F2" s="226"/>
      <c r="G2" s="226"/>
      <c r="H2" s="226"/>
    </row>
    <row r="3" spans="1:8" ht="23.25" customHeight="1">
      <c r="A3" s="227"/>
      <c r="B3" s="227"/>
      <c r="C3" s="227"/>
      <c r="D3" s="227"/>
      <c r="E3" s="227"/>
      <c r="F3" s="227"/>
      <c r="G3" s="227"/>
      <c r="H3" s="227"/>
    </row>
    <row r="4" spans="1:8" ht="32.25" customHeight="1">
      <c r="A4" s="8"/>
      <c r="B4" s="228" t="s">
        <v>67</v>
      </c>
      <c r="C4" s="228" t="s">
        <v>11</v>
      </c>
      <c r="D4" s="230" t="s">
        <v>256</v>
      </c>
      <c r="E4" s="231"/>
      <c r="F4" s="232"/>
      <c r="G4" s="228" t="s">
        <v>167</v>
      </c>
      <c r="H4" s="148" t="s">
        <v>80</v>
      </c>
    </row>
    <row r="5" spans="1:8" ht="23.25" customHeight="1">
      <c r="A5" s="10"/>
      <c r="B5" s="229"/>
      <c r="C5" s="229"/>
      <c r="D5" s="152" t="s">
        <v>75</v>
      </c>
      <c r="E5" s="152" t="s">
        <v>19</v>
      </c>
      <c r="F5" s="148" t="s">
        <v>79</v>
      </c>
      <c r="G5" s="229"/>
      <c r="H5" s="9" t="s">
        <v>3</v>
      </c>
    </row>
    <row r="6" spans="1:8" ht="24.75" customHeight="1">
      <c r="A6" s="11">
        <v>1</v>
      </c>
      <c r="B6" s="12" t="s">
        <v>69</v>
      </c>
      <c r="C6" s="152" t="s">
        <v>76</v>
      </c>
      <c r="D6" s="14">
        <v>495531.23499999999</v>
      </c>
      <c r="E6" s="14">
        <v>487647.69799999997</v>
      </c>
      <c r="F6" s="15">
        <f>E6/D6*100</f>
        <v>98.409073648001225</v>
      </c>
      <c r="G6" s="14">
        <v>298932.21000000002</v>
      </c>
      <c r="H6" s="15">
        <f>E6/G6*100</f>
        <v>163.1298607801414</v>
      </c>
    </row>
    <row r="7" spans="1:8" ht="24" customHeight="1">
      <c r="A7" s="16">
        <v>2</v>
      </c>
      <c r="B7" s="17" t="s">
        <v>70</v>
      </c>
      <c r="C7" s="17" t="s">
        <v>5</v>
      </c>
      <c r="D7" s="18">
        <v>441415.63500000001</v>
      </c>
      <c r="E7" s="18">
        <v>385752.26899999997</v>
      </c>
      <c r="F7" s="15">
        <f>E7/D7*100</f>
        <v>87.389806434926115</v>
      </c>
      <c r="G7" s="18">
        <v>294701.35800000001</v>
      </c>
      <c r="H7" s="15">
        <f>E7/G7*100</f>
        <v>130.89599302083974</v>
      </c>
    </row>
    <row r="8" spans="1:8" ht="24">
      <c r="A8" s="19">
        <v>3</v>
      </c>
      <c r="B8" s="20" t="s">
        <v>71</v>
      </c>
      <c r="C8" s="153" t="s">
        <v>77</v>
      </c>
      <c r="D8" s="21"/>
      <c r="E8" s="18"/>
      <c r="F8" s="22"/>
      <c r="G8" s="258"/>
      <c r="H8" s="23"/>
    </row>
    <row r="9" spans="1:8" ht="24" customHeight="1">
      <c r="A9" s="24"/>
      <c r="B9" s="25" t="s">
        <v>72</v>
      </c>
      <c r="C9" s="13" t="s">
        <v>6</v>
      </c>
      <c r="D9" s="259">
        <v>296.22199999999998</v>
      </c>
      <c r="E9" s="259">
        <v>168.01</v>
      </c>
      <c r="F9" s="260">
        <f>E9/D9*100</f>
        <v>56.717596937432056</v>
      </c>
      <c r="G9" s="261">
        <v>208.47499999999999</v>
      </c>
      <c r="H9" s="262">
        <f>E9/G9*100</f>
        <v>80.589998800815437</v>
      </c>
    </row>
    <row r="10" spans="1:8" ht="24" customHeight="1">
      <c r="A10" s="24"/>
      <c r="B10" s="25" t="s">
        <v>73</v>
      </c>
      <c r="C10" s="17" t="s">
        <v>7</v>
      </c>
      <c r="D10" s="259">
        <v>64.423000000000002</v>
      </c>
      <c r="E10" s="259">
        <v>35.021999999999998</v>
      </c>
      <c r="F10" s="260">
        <f>E10/D10*100</f>
        <v>54.362572373220743</v>
      </c>
      <c r="G10" s="259">
        <v>59.911999999999999</v>
      </c>
      <c r="H10" s="263">
        <f>E10/G10*100</f>
        <v>58.455735078114571</v>
      </c>
    </row>
    <row r="11" spans="1:8" ht="24.75" customHeight="1">
      <c r="A11" s="16"/>
      <c r="B11" s="25" t="s">
        <v>74</v>
      </c>
      <c r="C11" s="152" t="s">
        <v>78</v>
      </c>
      <c r="D11" s="264">
        <v>21523</v>
      </c>
      <c r="E11" s="264">
        <v>22096.799999999999</v>
      </c>
      <c r="F11" s="260">
        <f>E11/D11*100</f>
        <v>102.66598522510802</v>
      </c>
      <c r="G11" s="264">
        <v>12074.4</v>
      </c>
      <c r="H11" s="265">
        <f>E11/G11*100</f>
        <v>183.00536672629696</v>
      </c>
    </row>
    <row r="14" spans="1:8">
      <c r="A14" t="s">
        <v>81</v>
      </c>
    </row>
    <row r="15" spans="1:8">
      <c r="A15" t="s">
        <v>82</v>
      </c>
    </row>
  </sheetData>
  <mergeCells count="6">
    <mergeCell ref="A2:H2"/>
    <mergeCell ref="A3:H3"/>
    <mergeCell ref="B4:B5"/>
    <mergeCell ref="C4:C5"/>
    <mergeCell ref="D4:F4"/>
    <mergeCell ref="G4:G5"/>
  </mergeCells>
  <pageMargins left="1.7" right="0.70866141732283472" top="0.25" bottom="0.2" header="0.2" footer="0.2"/>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dimension ref="A3:D29"/>
  <sheetViews>
    <sheetView topLeftCell="A4" workbookViewId="0">
      <selection activeCell="B8" sqref="B8:D17"/>
    </sheetView>
  </sheetViews>
  <sheetFormatPr defaultRowHeight="12.75"/>
  <cols>
    <col min="1" max="1" width="57" style="2" customWidth="1"/>
    <col min="2" max="2" width="12.28515625" style="2" customWidth="1"/>
    <col min="3" max="3" width="13.42578125" style="36" bestFit="1" customWidth="1"/>
    <col min="4" max="4" width="14.5703125" style="36" customWidth="1"/>
    <col min="5" max="16384" width="9.140625" style="2"/>
  </cols>
  <sheetData>
    <row r="3" spans="1:4" ht="15.75">
      <c r="A3" s="212" t="s">
        <v>168</v>
      </c>
      <c r="B3" s="212"/>
      <c r="C3" s="212"/>
      <c r="D3" s="212"/>
    </row>
    <row r="4" spans="1:4" ht="15.75">
      <c r="A4" s="233"/>
      <c r="B4" s="233"/>
      <c r="C4" s="233"/>
      <c r="D4" s="233"/>
    </row>
    <row r="5" spans="1:4" ht="15.75" thickBot="1">
      <c r="A5" s="71"/>
      <c r="B5" s="71"/>
      <c r="C5" s="72"/>
      <c r="D5" s="73" t="s">
        <v>83</v>
      </c>
    </row>
    <row r="6" spans="1:4" ht="18.75" customHeight="1">
      <c r="A6" s="234" t="s">
        <v>156</v>
      </c>
      <c r="B6" s="236" t="s">
        <v>169</v>
      </c>
      <c r="C6" s="237">
        <v>2021</v>
      </c>
      <c r="D6" s="238"/>
    </row>
    <row r="7" spans="1:4" ht="19.5" customHeight="1">
      <c r="A7" s="235"/>
      <c r="B7" s="215"/>
      <c r="C7" s="28" t="s">
        <v>18</v>
      </c>
      <c r="D7" s="74" t="s">
        <v>19</v>
      </c>
    </row>
    <row r="8" spans="1:4" ht="25.5" customHeight="1">
      <c r="A8" s="75" t="s">
        <v>148</v>
      </c>
      <c r="B8" s="76">
        <v>164021.60492742798</v>
      </c>
      <c r="C8" s="76">
        <v>164021.60492742798</v>
      </c>
      <c r="D8" s="77">
        <v>133737.67300000001</v>
      </c>
    </row>
    <row r="9" spans="1:4" ht="27" customHeight="1">
      <c r="A9" s="75" t="s">
        <v>149</v>
      </c>
      <c r="B9" s="76">
        <v>65555.548574509579</v>
      </c>
      <c r="C9" s="76">
        <v>65555.548574509579</v>
      </c>
      <c r="D9" s="77">
        <v>58253.504000000001</v>
      </c>
    </row>
    <row r="10" spans="1:4" ht="27" customHeight="1">
      <c r="A10" s="75" t="s">
        <v>152</v>
      </c>
      <c r="B10" s="76">
        <v>25154.035465600005</v>
      </c>
      <c r="C10" s="76">
        <v>25154.035465600005</v>
      </c>
      <c r="D10" s="77">
        <v>23736.645</v>
      </c>
    </row>
    <row r="11" spans="1:4" ht="26.25" customHeight="1">
      <c r="A11" s="75" t="s">
        <v>150</v>
      </c>
      <c r="B11" s="76">
        <f>B10*12%</f>
        <v>3018.4842558720006</v>
      </c>
      <c r="C11" s="76">
        <f>C10*12%</f>
        <v>3018.4842558720006</v>
      </c>
      <c r="D11" s="77">
        <v>2876.1170000000002</v>
      </c>
    </row>
    <row r="12" spans="1:4" ht="26.25" customHeight="1">
      <c r="A12" s="75" t="s">
        <v>153</v>
      </c>
      <c r="B12" s="76">
        <v>16652.149599179211</v>
      </c>
      <c r="C12" s="76">
        <v>16652.149599179211</v>
      </c>
      <c r="D12" s="77">
        <v>11202.39</v>
      </c>
    </row>
    <row r="13" spans="1:4" ht="26.25" customHeight="1">
      <c r="A13" s="75" t="s">
        <v>154</v>
      </c>
      <c r="B13" s="76">
        <v>6073.969718510406</v>
      </c>
      <c r="C13" s="76">
        <v>6073.969718510406</v>
      </c>
      <c r="D13" s="77">
        <v>4297.692</v>
      </c>
    </row>
    <row r="14" spans="1:4" ht="26.25" customHeight="1">
      <c r="A14" s="75" t="s">
        <v>151</v>
      </c>
      <c r="B14" s="76">
        <v>47030.475561864027</v>
      </c>
      <c r="C14" s="76">
        <v>47030.475561864027</v>
      </c>
      <c r="D14" s="77">
        <v>86721.963000000003</v>
      </c>
    </row>
    <row r="15" spans="1:4" ht="26.25" customHeight="1">
      <c r="A15" s="75" t="s">
        <v>155</v>
      </c>
      <c r="B15" s="76">
        <v>18665.763814019996</v>
      </c>
      <c r="C15" s="76">
        <v>18665.763814019996</v>
      </c>
      <c r="D15" s="77">
        <v>14998.153</v>
      </c>
    </row>
    <row r="16" spans="1:4" ht="21.75" customHeight="1">
      <c r="A16" s="75" t="s">
        <v>157</v>
      </c>
      <c r="B16" s="76">
        <v>5363.7784152189042</v>
      </c>
      <c r="C16" s="76">
        <v>5363.7784152189042</v>
      </c>
      <c r="D16" s="77">
        <v>49406.366000000002</v>
      </c>
    </row>
    <row r="17" spans="1:4" ht="39.75" customHeight="1" thickBot="1">
      <c r="A17" s="79" t="s">
        <v>158</v>
      </c>
      <c r="B17" s="80">
        <f>SUM(B8:B14)</f>
        <v>327506.26810296322</v>
      </c>
      <c r="C17" s="80">
        <f>SUM(C8:C14)</f>
        <v>327506.26810296322</v>
      </c>
      <c r="D17" s="162">
        <f>SUM(D8:D14)</f>
        <v>320825.98400000005</v>
      </c>
    </row>
    <row r="18" spans="1:4" ht="15">
      <c r="A18" s="71"/>
      <c r="B18" s="81"/>
      <c r="C18" s="82"/>
      <c r="D18" s="82"/>
    </row>
    <row r="19" spans="1:4" ht="15" hidden="1">
      <c r="A19" s="83"/>
      <c r="B19" s="84"/>
      <c r="C19" s="84"/>
      <c r="D19" s="84"/>
    </row>
    <row r="20" spans="1:4" ht="15" hidden="1">
      <c r="A20" s="83"/>
      <c r="B20" s="84"/>
      <c r="C20" s="84"/>
      <c r="D20" s="84"/>
    </row>
    <row r="21" spans="1:4" ht="15" hidden="1">
      <c r="A21" s="83"/>
      <c r="B21" s="84"/>
      <c r="C21" s="84"/>
      <c r="D21" s="84"/>
    </row>
    <row r="22" spans="1:4" ht="15" hidden="1">
      <c r="A22" s="83"/>
      <c r="B22" s="84"/>
      <c r="C22" s="84"/>
      <c r="D22" s="84"/>
    </row>
    <row r="23" spans="1:4" ht="15" hidden="1">
      <c r="A23" s="83"/>
      <c r="B23" s="84"/>
      <c r="C23" s="84"/>
      <c r="D23" s="84"/>
    </row>
    <row r="24" spans="1:4" ht="15" hidden="1">
      <c r="A24" s="83"/>
      <c r="B24" s="84"/>
      <c r="C24" s="84"/>
      <c r="D24" s="84"/>
    </row>
    <row r="27" spans="1:4" s="157" customFormat="1" ht="18.75">
      <c r="A27" s="156" t="s">
        <v>163</v>
      </c>
      <c r="B27" s="156"/>
      <c r="C27" s="160"/>
      <c r="D27" s="160"/>
    </row>
    <row r="28" spans="1:4" ht="18.75">
      <c r="A28" s="39" t="s">
        <v>159</v>
      </c>
      <c r="B28" s="39"/>
      <c r="C28" s="85"/>
      <c r="D28" s="85"/>
    </row>
    <row r="29" spans="1:4" ht="18.75">
      <c r="A29" s="86"/>
      <c r="B29" s="86"/>
      <c r="C29" s="85"/>
      <c r="D29" s="85"/>
    </row>
  </sheetData>
  <mergeCells count="5">
    <mergeCell ref="A3:D3"/>
    <mergeCell ref="A4:D4"/>
    <mergeCell ref="A6:A7"/>
    <mergeCell ref="B6:B7"/>
    <mergeCell ref="C6:D6"/>
  </mergeCells>
  <printOptions horizontalCentered="1" verticalCentered="1"/>
  <pageMargins left="0.69" right="0.49" top="0.16" bottom="0.51" header="0.27" footer="0.51181102362204722"/>
  <pageSetup paperSize="9" scale="11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Аnalysis- 2021</vt:lpstr>
      <vt:lpstr> 2021</vt:lpstr>
      <vt:lpstr>explanatory  2021</vt:lpstr>
      <vt:lpstr>Financial result 2021</vt:lpstr>
      <vt:lpstr>Period expenses 2021 </vt:lpstr>
      <vt:lpstr>Table №5 </vt:lpstr>
      <vt:lpstr>Appendix №1 20 21 </vt:lpstr>
      <vt:lpstr>Cost analysis 2021</vt:lpstr>
      <vt:lpstr>'Аnalysis- 2021'!Область_печати</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edgora</dc:creator>
  <cp:lastModifiedBy>Пользователь Windows</cp:lastModifiedBy>
  <cp:lastPrinted>2020-03-17T11:23:54Z</cp:lastPrinted>
  <dcterms:created xsi:type="dcterms:W3CDTF">2017-12-20T04:19:57Z</dcterms:created>
  <dcterms:modified xsi:type="dcterms:W3CDTF">2022-04-20T11:28:37Z</dcterms:modified>
</cp:coreProperties>
</file>