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7935" tabRatio="830"/>
  </bookViews>
  <sheets>
    <sheet name="Анализ-2021г. 1-квартал" sheetId="3" r:id="rId1"/>
    <sheet name="2021 г.1-кв" sheetId="1" r:id="rId2"/>
    <sheet name="Пояс.зап-2021 1-квартал" sheetId="2" r:id="rId3"/>
    <sheet name="финан.резул.2021г. 1-кв" sheetId="5" r:id="rId4"/>
    <sheet name="Расх. пер.1-кв" sheetId="6" r:id="rId5"/>
    <sheet name="анализ себест.1-квартал" sheetId="8" r:id="rId6"/>
    <sheet name="Табл№5 1-квартал" sheetId="7" r:id="rId7"/>
    <sheet name="Пр№1 2021г.1-кв." sheetId="4" r:id="rId8"/>
    <sheet name="Лист1" sheetId="9" r:id="rId9"/>
  </sheets>
  <externalReferences>
    <externalReference r:id="rId10"/>
    <externalReference r:id="rId11"/>
    <externalReference r:id="rId12"/>
    <externalReference r:id="rId13"/>
    <externalReference r:id="rId14"/>
    <externalReference r:id="rId15"/>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1">[2]사양조정!#REF!,[2]사양조정!$C$11,[2]사양조정!$D$11,[2]사양조정!$E$11,[2]사양조정!$F$11</definedName>
    <definedName name="_a1Z" localSheetId="5">[2]사양조정!#REF!,[2]사양조정!$C$11,[2]사양조정!$D$11,[2]사양조정!$E$11,[2]사양조정!$F$11</definedName>
    <definedName name="_a1Z" localSheetId="0">[2]사양조정!#REF!,[2]사양조정!$C$11,[2]사양조정!$D$11,[2]사양조정!$E$11,[2]사양조정!$F$11</definedName>
    <definedName name="_a1Z" localSheetId="2">[2]사양조정!#REF!,[2]사양조정!$C$11,[2]사양조정!$D$11,[2]사양조정!$E$11,[2]사양조정!$F$11</definedName>
    <definedName name="_a1Z" localSheetId="7">[2]사양조정!#REF!,[2]사양조정!$C$11,[2]사양조정!$D$11,[2]사양조정!$E$11,[2]사양조정!$F$11</definedName>
    <definedName name="_a1Z" localSheetId="4">[2]사양조정!#REF!,[2]사양조정!$C$11,[2]사양조정!$D$11,[2]사양조정!$E$11,[2]사양조정!$F$11</definedName>
    <definedName name="_a1Z" localSheetId="6">[2]사양조정!#REF!,[2]사양조정!$C$11,[2]사양조정!$D$11,[2]사양조정!$E$11,[2]사양조정!$F$11</definedName>
    <definedName name="_a1Z" localSheetId="3">[2]사양조정!#REF!,[2]사양조정!$C$11,[2]사양조정!$D$11,[2]사양조정!$E$11,[2]사양조정!$F$11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5"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7"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6"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5"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7"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6"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5" hidden="1">{#N/A,#N/A,TRUE,"일정"}</definedName>
    <definedName name="tt" localSheetId="0" hidden="1">{#N/A,#N/A,TRUE,"일정"}</definedName>
    <definedName name="tt" localSheetId="2" hidden="1">{#N/A,#N/A,TRUE,"일정"}</definedName>
    <definedName name="tt" localSheetId="7" hidden="1">{#N/A,#N/A,TRUE,"일정"}</definedName>
    <definedName name="tt" localSheetId="4" hidden="1">{#N/A,#N/A,TRUE,"일정"}</definedName>
    <definedName name="tt" localSheetId="6" hidden="1">{#N/A,#N/A,TRUE,"일정"}</definedName>
    <definedName name="tt" localSheetId="3" hidden="1">{#N/A,#N/A,TRUE,"일정"}</definedName>
    <definedName name="tt" hidden="1">{#N/A,#N/A,TRUE,"일정"}</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5" hidden="1">{#N/A,#N/A,TRUE,"일정"}</definedName>
    <definedName name="wrn.주간._.보고." localSheetId="0" hidden="1">{#N/A,#N/A,TRUE,"일정"}</definedName>
    <definedName name="wrn.주간._.보고." localSheetId="2" hidden="1">{#N/A,#N/A,TRUE,"일정"}</definedName>
    <definedName name="wrn.주간._.보고." localSheetId="7" hidden="1">{#N/A,#N/A,TRUE,"일정"}</definedName>
    <definedName name="wrn.주간._.보고." localSheetId="4" hidden="1">{#N/A,#N/A,TRUE,"일정"}</definedName>
    <definedName name="wrn.주간._.보고." localSheetId="6" hidden="1">{#N/A,#N/A,TRUE,"일정"}</definedName>
    <definedName name="wrn.주간._.보고." localSheetId="3" hidden="1">{#N/A,#N/A,TRUE,"일정"}</definedName>
    <definedName name="wrn.주간._.보고." hidden="1">{#N/A,#N/A,TRUE,"일정"}</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5" hidden="1">{#N/A,#N/A,TRUE,"일정"}</definedName>
    <definedName name="WWWW" localSheetId="0" hidden="1">{#N/A,#N/A,TRUE,"일정"}</definedName>
    <definedName name="WWWW" localSheetId="2" hidden="1">{#N/A,#N/A,TRUE,"일정"}</definedName>
    <definedName name="WWWW" localSheetId="7" hidden="1">{#N/A,#N/A,TRUE,"일정"}</definedName>
    <definedName name="WWWW" localSheetId="4" hidden="1">{#N/A,#N/A,TRUE,"일정"}</definedName>
    <definedName name="WWWW" localSheetId="6" hidden="1">{#N/A,#N/A,TRUE,"일정"}</definedName>
    <definedName name="WWWW" localSheetId="3" hidden="1">{#N/A,#N/A,TRUE,"일정"}</definedName>
    <definedName name="WWWW" hidden="1">{#N/A,#N/A,TRUE,"일정"}</definedName>
    <definedName name="_xlnm.Database" localSheetId="1">#REF!</definedName>
    <definedName name="_xlnm.Database" localSheetId="5">#REF!</definedName>
    <definedName name="_xlnm.Database" localSheetId="0">#REF!</definedName>
    <definedName name="_xlnm.Database" localSheetId="2">#REF!</definedName>
    <definedName name="_xlnm.Database" localSheetId="7">#REF!</definedName>
    <definedName name="_xlnm.Database" localSheetId="4">#REF!</definedName>
    <definedName name="_xlnm.Database" localSheetId="6">#REF!</definedName>
    <definedName name="_xlnm.Database" localSheetId="3">#REF!</definedName>
    <definedName name="_xlnm.Database">#REF!</definedName>
    <definedName name="ввав"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вав"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вывы"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выв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'Анализ-2021г. 1-квартал'!$A$1:$I$78</definedName>
    <definedName name="Пояс.зап9мес"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чсчсчсч"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H13" i="4"/>
  <c r="F13"/>
  <c r="H12"/>
  <c r="F12"/>
  <c r="H11"/>
  <c r="F11"/>
  <c r="H9"/>
  <c r="F9"/>
  <c r="H8"/>
  <c r="F8"/>
  <c r="E25" i="7"/>
  <c r="E22"/>
  <c r="E21"/>
  <c r="E17"/>
  <c r="E16"/>
  <c r="E14"/>
  <c r="E13"/>
  <c r="E12"/>
  <c r="E11"/>
  <c r="D10"/>
  <c r="C10"/>
  <c r="E10" s="1"/>
  <c r="D9"/>
  <c r="E9" s="1"/>
  <c r="C9"/>
  <c r="C15" s="1"/>
  <c r="C18" s="1"/>
  <c r="C20" s="1"/>
  <c r="E8"/>
  <c r="E7"/>
  <c r="D17" i="8"/>
  <c r="C11"/>
  <c r="C17" s="1"/>
  <c r="B11"/>
  <c r="B17" s="1"/>
  <c r="C43" i="6"/>
  <c r="B43"/>
  <c r="C39"/>
  <c r="B39"/>
  <c r="B27" s="1"/>
  <c r="C32"/>
  <c r="B32"/>
  <c r="C27"/>
  <c r="C17"/>
  <c r="B17"/>
  <c r="C15"/>
  <c r="B15"/>
  <c r="B9"/>
  <c r="C7"/>
  <c r="B7"/>
  <c r="D19" i="5"/>
  <c r="C19"/>
  <c r="B19"/>
  <c r="D13"/>
  <c r="C13"/>
  <c r="B13"/>
  <c r="D12"/>
  <c r="D18" s="1"/>
  <c r="D23" s="1"/>
  <c r="C12"/>
  <c r="C18" s="1"/>
  <c r="C23" s="1"/>
  <c r="B12"/>
  <c r="B18" s="1"/>
  <c r="B23" s="1"/>
  <c r="H21" i="1"/>
  <c r="H20"/>
  <c r="H19"/>
  <c r="H18"/>
  <c r="F18"/>
  <c r="H17"/>
  <c r="F17"/>
  <c r="H16"/>
  <c r="F16"/>
  <c r="H15"/>
  <c r="F15"/>
  <c r="H14"/>
  <c r="F14"/>
  <c r="G12"/>
  <c r="E12"/>
  <c r="H12" s="1"/>
  <c r="H11"/>
  <c r="H10"/>
  <c r="H9"/>
  <c r="F9"/>
  <c r="H6"/>
  <c r="F6"/>
  <c r="C23" i="7" l="1"/>
  <c r="C24" s="1"/>
  <c r="C26" s="1"/>
  <c r="D15"/>
  <c r="C25" i="5"/>
  <c r="C26" s="1"/>
  <c r="C27" s="1"/>
  <c r="B25"/>
  <c r="B26" s="1"/>
  <c r="B27" s="1"/>
  <c r="D25"/>
  <c r="D26" s="1"/>
  <c r="D27" s="1"/>
  <c r="D18" i="7" l="1"/>
  <c r="E15"/>
  <c r="D20" l="1"/>
  <c r="E18"/>
  <c r="D23" l="1"/>
  <c r="E20"/>
  <c r="D24" l="1"/>
  <c r="E23"/>
  <c r="E24" l="1"/>
  <c r="D26"/>
  <c r="E26" s="1"/>
</calcChain>
</file>

<file path=xl/sharedStrings.xml><?xml version="1.0" encoding="utf-8"?>
<sst xmlns="http://schemas.openxmlformats.org/spreadsheetml/2006/main" count="237" uniqueCount="208">
  <si>
    <t>Юсуфжанова Ё.</t>
  </si>
  <si>
    <t xml:space="preserve">            Начальник отд.СПРБ</t>
  </si>
  <si>
    <t>Буриев А.</t>
  </si>
  <si>
    <t xml:space="preserve">          Председатель Правления </t>
  </si>
  <si>
    <t>тыс. сум</t>
  </si>
  <si>
    <t>Средняя зарплата на 1-го работающего</t>
  </si>
  <si>
    <t xml:space="preserve">  Фонд оплаты труда</t>
  </si>
  <si>
    <t>%</t>
  </si>
  <si>
    <t xml:space="preserve">  Рентабельность</t>
  </si>
  <si>
    <t xml:space="preserve">  Прибыль</t>
  </si>
  <si>
    <t xml:space="preserve">ТНП в рознич.ценах </t>
  </si>
  <si>
    <t>тыс. м2</t>
  </si>
  <si>
    <t xml:space="preserve">  - стекло строит.в физ. исч.</t>
  </si>
  <si>
    <t xml:space="preserve">     "</t>
  </si>
  <si>
    <t xml:space="preserve">  - стеклобутылка физ.исч.</t>
  </si>
  <si>
    <t xml:space="preserve">  - стеклобанка физ. исч.</t>
  </si>
  <si>
    <t xml:space="preserve">  Выпуск продукции в</t>
  </si>
  <si>
    <t>Производительность труда</t>
  </si>
  <si>
    <t xml:space="preserve">  в т.ч. ППП</t>
  </si>
  <si>
    <t>чел.</t>
  </si>
  <si>
    <t xml:space="preserve">  Численность - всего</t>
  </si>
  <si>
    <t xml:space="preserve">  сопоставимых ценах</t>
  </si>
  <si>
    <t xml:space="preserve">  Объём товарной продукции в</t>
  </si>
  <si>
    <t xml:space="preserve">  действующих ценах</t>
  </si>
  <si>
    <t xml:space="preserve">     %</t>
  </si>
  <si>
    <t>Факт</t>
  </si>
  <si>
    <t>План</t>
  </si>
  <si>
    <t xml:space="preserve">   Показатели</t>
  </si>
  <si>
    <t xml:space="preserve">  №</t>
  </si>
  <si>
    <t>Темп роста %</t>
  </si>
  <si>
    <t>Ед.изм.</t>
  </si>
  <si>
    <t xml:space="preserve">                                               </t>
  </si>
  <si>
    <t xml:space="preserve">           </t>
  </si>
  <si>
    <t xml:space="preserve"> </t>
  </si>
  <si>
    <t>Выполнение бизнес-плана по основным технико-экономическим показателям</t>
  </si>
  <si>
    <t xml:space="preserve">                 Начальник ПЭО                                            Юсуфжанова Ё.</t>
  </si>
  <si>
    <t xml:space="preserve"> -</t>
  </si>
  <si>
    <t xml:space="preserve"> - ўсиш суръати</t>
  </si>
  <si>
    <t>Просроченной дебиторской задолженности не имеется.</t>
  </si>
  <si>
    <t xml:space="preserve">      Объем выпуска стеклопродукции в натуральном выражении</t>
  </si>
  <si>
    <t>Выполнение технико -экономических показателей по АО "Кварц":</t>
  </si>
  <si>
    <t>Начальник отдела СПРБ                                                               Юсуфжанова Ё.</t>
  </si>
  <si>
    <t>Главный бухгалтер                                                                        Исабоев А.</t>
  </si>
  <si>
    <t>Председатель правления                                                              Буриев А.</t>
  </si>
  <si>
    <t xml:space="preserve">              5. Финансовое состояние.</t>
  </si>
  <si>
    <t xml:space="preserve">              3. Реализация готовой продукции</t>
  </si>
  <si>
    <t xml:space="preserve">              2. Производство товаров народного потребления.</t>
  </si>
  <si>
    <t xml:space="preserve">              1. Выполнение плана производства.</t>
  </si>
  <si>
    <t xml:space="preserve"> Анализ производственно-хозяйственной деятельности</t>
  </si>
  <si>
    <t xml:space="preserve">                              БРСР бўлими бошлиғи                                                                              Юсуфжанова Ё.</t>
  </si>
  <si>
    <t xml:space="preserve">                              Бошқарув Раиси                                                                                       Буриев А.</t>
  </si>
  <si>
    <t xml:space="preserve">  - стекло в физ.исч.     </t>
  </si>
  <si>
    <t>"</t>
  </si>
  <si>
    <t xml:space="preserve">  - стеклобутылка        </t>
  </si>
  <si>
    <t xml:space="preserve">   "</t>
  </si>
  <si>
    <t xml:space="preserve">  - стеклобанка в усл.исч.        </t>
  </si>
  <si>
    <t xml:space="preserve">  Выпуск продукции в номенклатуре:</t>
  </si>
  <si>
    <t xml:space="preserve"> "</t>
  </si>
  <si>
    <t>Объём ТП в сопоставимых ценах</t>
  </si>
  <si>
    <t>млн.сум</t>
  </si>
  <si>
    <t xml:space="preserve">Объём ТП в действующих ценах </t>
  </si>
  <si>
    <t>% выполнения прогноза</t>
  </si>
  <si>
    <t>Темп роста</t>
  </si>
  <si>
    <t>Выполнение  основных показателей бизнес плана</t>
  </si>
  <si>
    <t xml:space="preserve">                      Начальник  ПЭО                                                           Юсуфжанова Ё.</t>
  </si>
  <si>
    <t xml:space="preserve">                      Главный бухгалтер                                                        Исабаев А.</t>
  </si>
  <si>
    <t xml:space="preserve">                      Председатель  правления                                                Буриев А.</t>
  </si>
  <si>
    <t>Чистая  прибыль</t>
  </si>
  <si>
    <t>Прочие налоги</t>
  </si>
  <si>
    <t>налог на прибыль</t>
  </si>
  <si>
    <t>Налогооблагаемая прибыль</t>
  </si>
  <si>
    <t>Расходы включаемые в налогооблагаемую базу и исключаемые из него</t>
  </si>
  <si>
    <t>общ фин результ до упл налогов</t>
  </si>
  <si>
    <t>Расходы по финансовой деятельности</t>
  </si>
  <si>
    <t>Доходы от валютных курсовых разниц</t>
  </si>
  <si>
    <t>Доходы в виде процентов</t>
  </si>
  <si>
    <t>Доходы и расходы финансовой деят</t>
  </si>
  <si>
    <t>Финансовый результ от осн деят</t>
  </si>
  <si>
    <t>Прочие доходы от основной деят.</t>
  </si>
  <si>
    <t>Прочие операционные   расходы</t>
  </si>
  <si>
    <t>Административные расходы</t>
  </si>
  <si>
    <t>Расходы на реализацию</t>
  </si>
  <si>
    <t>Расходы периода  В.т.ч.</t>
  </si>
  <si>
    <t>Валовый финансовый результ</t>
  </si>
  <si>
    <t>Произв. Себестоим. Продукции</t>
  </si>
  <si>
    <t>Чистая выручка c учётом биржевых цен</t>
  </si>
  <si>
    <t>Наименование показателей</t>
  </si>
  <si>
    <t xml:space="preserve"> Финансовые результаты</t>
  </si>
  <si>
    <t xml:space="preserve">                                     Начальник отдела СПРБ                                       </t>
  </si>
  <si>
    <t xml:space="preserve">                                     Главный бухгалтер</t>
  </si>
  <si>
    <t xml:space="preserve">                                     Председатель правления                    </t>
  </si>
  <si>
    <t>Другие операционные расходы</t>
  </si>
  <si>
    <t>Услуги банка</t>
  </si>
  <si>
    <t>Расходы соцстраховании</t>
  </si>
  <si>
    <t>Расходы на подготовку кадров</t>
  </si>
  <si>
    <t>Спонсорская помощь</t>
  </si>
  <si>
    <t>Отчисления на соц.страх</t>
  </si>
  <si>
    <t>Единовременные премии</t>
  </si>
  <si>
    <t>Денежные вознаг. к знамен. датам</t>
  </si>
  <si>
    <t>Гостиница в г. Ташкенте, общежитие, з.о."Чодак"</t>
  </si>
  <si>
    <t xml:space="preserve">       Зеленхоз</t>
  </si>
  <si>
    <t>в т.ч.ЛОЦ</t>
  </si>
  <si>
    <t>Содержание непроизв.хоз-в</t>
  </si>
  <si>
    <t>Другие налоги</t>
  </si>
  <si>
    <t>Налог на потребление воды</t>
  </si>
  <si>
    <t>Земельный налог</t>
  </si>
  <si>
    <t>Налог на имущество</t>
  </si>
  <si>
    <t xml:space="preserve">Услуги вспомогательных цехов </t>
  </si>
  <si>
    <t>Расходы на аренды здании</t>
  </si>
  <si>
    <t>Коммунальные услуги</t>
  </si>
  <si>
    <t>Канцелярские товары</t>
  </si>
  <si>
    <t>Расходы на содержание служебных машин</t>
  </si>
  <si>
    <t>Фонды на вышестоящие организации</t>
  </si>
  <si>
    <t>Амортизация</t>
  </si>
  <si>
    <t>Заработная плата Наблюдательному совету</t>
  </si>
  <si>
    <t>Расходы на соц.страхованию</t>
  </si>
  <si>
    <t>Расходы заработной платы</t>
  </si>
  <si>
    <t xml:space="preserve">Управленческие расходы </t>
  </si>
  <si>
    <t>Другие расходы реализации</t>
  </si>
  <si>
    <t>Выполненные работы и услуги</t>
  </si>
  <si>
    <t>Материалы</t>
  </si>
  <si>
    <t>Расходы соц.страховании</t>
  </si>
  <si>
    <t xml:space="preserve">Расходы Реализации </t>
  </si>
  <si>
    <t>Итого расходы периода:</t>
  </si>
  <si>
    <t>По бизнес плану</t>
  </si>
  <si>
    <t>Наименование</t>
  </si>
  <si>
    <t xml:space="preserve">                        БРСР бўлими бошлиғи                                                                  Юсуфжанова Ё.</t>
  </si>
  <si>
    <t xml:space="preserve">                        Бош бухгалтер                                                                              Исабоев А.</t>
  </si>
  <si>
    <t>Чистая прибыль</t>
  </si>
  <si>
    <t>Налог на доходы(прибыль)</t>
  </si>
  <si>
    <t>Расходы исключаемые из налогооблагаемой базы</t>
  </si>
  <si>
    <t>Расходы включаемые в налогооблагаемую базу</t>
  </si>
  <si>
    <t>Прибыль до уплаты налога на доходы(прибыль)</t>
  </si>
  <si>
    <t>Чрезвычайные прибыли и убытки</t>
  </si>
  <si>
    <t xml:space="preserve">Прибыль от общехозяйственной деятельности </t>
  </si>
  <si>
    <t>Доходы от финансовой деятельности</t>
  </si>
  <si>
    <t>Прибыль от основной деятельности</t>
  </si>
  <si>
    <t>Прочие доходы от основной деятельности</t>
  </si>
  <si>
    <t>Прочие операционные расходы и убытки.</t>
  </si>
  <si>
    <t xml:space="preserve"> 4.3</t>
  </si>
  <si>
    <t>Расходы по управлению(административные расходы)</t>
  </si>
  <si>
    <t xml:space="preserve"> 4.2</t>
  </si>
  <si>
    <t>Расходы по реализации продукции</t>
  </si>
  <si>
    <t xml:space="preserve"> 4.1</t>
  </si>
  <si>
    <t xml:space="preserve">Расходы периода - всего в т.ч.:    </t>
  </si>
  <si>
    <t>Валовая прибыль от реализации продукции всего по предприятию</t>
  </si>
  <si>
    <t>Производственная с/сть реализованной продукции (работ.услуг)</t>
  </si>
  <si>
    <t>Чистая выручка от реализации продукции (работ,услуг)</t>
  </si>
  <si>
    <t>разница</t>
  </si>
  <si>
    <t xml:space="preserve">№ </t>
  </si>
  <si>
    <t>в тыс сумах</t>
  </si>
  <si>
    <t>основных финансовых показателях  деятельности АО"Кварц".</t>
  </si>
  <si>
    <t>Сравнительная таблица</t>
  </si>
  <si>
    <t xml:space="preserve">                                         Начальник  ПЭО                                                         Юсуфжанова Ё.</t>
  </si>
  <si>
    <t xml:space="preserve">                                         Главный бухгалтер                                                       Исабоев А.</t>
  </si>
  <si>
    <t>Итого</t>
  </si>
  <si>
    <t xml:space="preserve">          амортизация</t>
  </si>
  <si>
    <t>в т.ч резерв на холод.ремонт</t>
  </si>
  <si>
    <t>Накладные расходы всего:</t>
  </si>
  <si>
    <t>Косвенные затраты на труд</t>
  </si>
  <si>
    <t>Косвенные затраты на материалы</t>
  </si>
  <si>
    <t>Отчисление на соц страхован</t>
  </si>
  <si>
    <t xml:space="preserve">Заработная плата </t>
  </si>
  <si>
    <t>Топливо и энергия</t>
  </si>
  <si>
    <t>Сырье и материалы</t>
  </si>
  <si>
    <t xml:space="preserve">Анализ себестоимости проукции АО "Кварц" </t>
  </si>
  <si>
    <t xml:space="preserve">           Выпуск  стеклопродукции  производится исходя из потребности</t>
  </si>
  <si>
    <t xml:space="preserve">  рынка согласно заключенных договоров по спросу покупателя.</t>
  </si>
  <si>
    <t>млн.шт</t>
  </si>
  <si>
    <t>тыс. шт</t>
  </si>
  <si>
    <t xml:space="preserve">   тыс. шт</t>
  </si>
  <si>
    <t>Расходы бесплатного питание сотрудников</t>
  </si>
  <si>
    <t>2020 год факт</t>
  </si>
  <si>
    <t>План на 2021 год</t>
  </si>
  <si>
    <t>Другие управленческие расходы</t>
  </si>
  <si>
    <t xml:space="preserve"> План на 2021 год</t>
  </si>
  <si>
    <r>
      <t xml:space="preserve">            </t>
    </r>
    <r>
      <rPr>
        <b/>
        <sz val="12"/>
        <color indexed="8"/>
        <rFont val="Times New Roman"/>
        <family val="1"/>
        <charset val="204"/>
      </rPr>
      <t xml:space="preserve">  4. Эконо</t>
    </r>
    <r>
      <rPr>
        <b/>
        <sz val="12"/>
        <rFont val="Times New Roman"/>
        <family val="1"/>
        <charset val="204"/>
      </rPr>
      <t>мические показатели производства.</t>
    </r>
  </si>
  <si>
    <t>Председатель Правления                                             Буриев А.</t>
  </si>
  <si>
    <t xml:space="preserve">                                   АО "Кварц" за 1-квартал  2021 года</t>
  </si>
  <si>
    <t xml:space="preserve">           За 1-квартал 2021 года  предприятием реализовано товаров народного  потребления на  сумму  9 538,424 млн.сум, что составляет 17,4 % от общего объема реализации   продукции.   Задание    по   производству  товаров  народного   потребления выполнено 159%, темп роста к прошлому году составил 1168,5 %.  </t>
  </si>
  <si>
    <t xml:space="preserve">За 1-квартал 2021 года  реализовано потребителям:
Стеклобанок  в усл. 0,5 л исч.        -          20,740  млн.шт. на сумму  9 386 млн.сум
                         в физ.исч.                  -        6,343 млн.шт
Стеклобутылок в усл. 0,5 л исч.    -           12,389 млн.шт. на сумму  12 535  млн.сум
                           в физ.исч.                  -       16,327 млн.шт
Стекла листового в усл.2 мм исч.всего:  -  2 565,02 т.м2   на  сумму   32 505   млн.сум
                            в физ.исч.                        -  1 443,47 т.м2  
Остатки готовой продукции на 01.04.2021 года составили:
Стеклобанок  в усл. 0,5 л исч.        -     82,879  млн.шт. на сумму 44 872,707 млн.сум
                        в физ.исч.                  -    27,580 млн.шт
Стеклобутылок в усл. 0,5 л исч.      -   11,255 млн.шт. на сумму  10 973,104 млн.сум 
                          в физ.исч.                -    15,192 млн.шт 
Стекла листового в усл.2 мм исч.всего: - 914,54 т.м2  на сумму  11 791,420 млн.сум 
                           в физ.исч.                  -      476,01 т.м2
За 1-квартал 2021 года на экспорт отгружено продукции на сумму  193,653 тыс.долл.США, из них:
Стеклобанок в физ.исч.  -  1 037,116 млн. шт. на  сумму  139,229 тыс.долл.США 
Стекло листовое в физ.исч. – 21,944 т.м2, на сумму 54,424 тыс.долл.США  
</t>
  </si>
  <si>
    <t xml:space="preserve">        За 1-квартал 2021  года  акционерным  обществом "Кварц" произведено продукции  в действующих  ценах  на   сумму 83 677,216   млн.сум,   производственная  себестоимость выпущенной продукции    составила    57 365,872   млн .сум.   На  производство 1000 сум товарной продукции   затрачено    685,5   сум,   общая   рентабельность   произведенной продукции составила 23,1 %.       
      Чистая выручка  от  реализации  продукции  составила  54 976,512  млн.сум, получено прибыли  до  уплаты  налогов 1 648,246 млн.сум,  после уплаты налогов чистая прибыль составила  1 208,549  млн.сум.  Рентабельность  реализованной   продукции  по  валовой прибыли   составила  28,4 %. 
        Расходы периода составили 10 596,173 млн.сум, в том числе:  
расходы по реализации                             2 503,771  млн.сум  
расходы по управлению                            3 682,792  млн.сум   
прочие операционные расходы                4 409,610  млн.сум   
         В отчетном периоде сложилось отрицательное сальдо от финансовой деятельности предприятия. Расходы  по финансовой    деятельности  составили            34 290,771  млн.сум.
Доходы от финансовой деятельности – 29 578,156 млн.сум, доход от обменного курса валюты.
</t>
  </si>
  <si>
    <t xml:space="preserve">По состоянию   на   01. 04. 21 г.  дебиторская   задолженность  составила  571 616,064     
млн. сум,  в   том  числе:                                                                                                                                         задолженность   покупателей   и   заказчиков                                 24 279,241  млн.сум                          авансы  выданные  поставщикам  и подрядчикам             -           530 960,272 млн.сум  авансовые платежи по налогам и сборам в бюджет,                      6 122,561 млн.сум
в гос. целевые  фонды  и  по страхованию                        -             1 876,090   млн.сум 
прочие  дебиторские    задолженности                             -              8 377,900  млн.сум
Кредиторская    задолженность    на    01. 04. 21 г.    составила     63 973,431 млн.сум,
в том  числе:                                                                                                           задолженность  поставщикам  и  подрядчикам     -                          16 127,696  млн.сум
полученные авансы                                                      -                      19 819,595 млн.сум  
задолженность по платежам в бюджет                         -                    2 306,590  млн.сум                   
задолженность по оплате труда                               -                          5 644,680 млн.сум
прочие кредиторские задолженности                        -                       20 074,870 млн.сум
</t>
  </si>
  <si>
    <t xml:space="preserve">Пояснительная записка
по итогам 1-квартал 2021 года  по  АО "Кварц".
</t>
  </si>
  <si>
    <t xml:space="preserve">Объем товарной продукции  в действующих ценах              - 83 677 216 тыс сум     
 - темп роста                   - 137,0%      
 - Объем товарной продукции    
   в сопоставимых ценах    - 78 740 512  тыс сум    
 - темп роста      - 119,0%             
</t>
  </si>
  <si>
    <t xml:space="preserve"> - стеклобанка в физ. исч.    - 20,068  млн.шт.     
 - темп роста                        - 117,3%             
 - стеклобутылка в физ. исч.  - 21,416  млн.шт.   
 - темп роста                          - 152,9%             
 - стекло в физ.исч.                 - 1 664 тыс м2      
 - темп роста                          - 98,7% </t>
  </si>
  <si>
    <t xml:space="preserve">Себестоимость выпускаемой продукции  - 57 365 872 тыс сум            
Чистая прибыль составляет                        - 1 208 549  тыс сум             
Рентабельность                                              - 23,1% </t>
  </si>
  <si>
    <r>
      <t xml:space="preserve"> Численность работающих на АО"Кварц" на 01.04.2021 года -</t>
    </r>
    <r>
      <rPr>
        <b/>
        <i/>
        <sz val="13"/>
        <rFont val="Times New Roman"/>
        <family val="1"/>
        <charset val="204"/>
      </rPr>
      <t>2 141 человек</t>
    </r>
  </si>
  <si>
    <r>
      <t>в том числе ППП -1 990</t>
    </r>
    <r>
      <rPr>
        <b/>
        <i/>
        <sz val="13"/>
        <rFont val="Times New Roman"/>
        <family val="1"/>
        <charset val="204"/>
      </rPr>
      <t xml:space="preserve"> человек</t>
    </r>
  </si>
  <si>
    <r>
      <t>Фонд оплаты труда                                                                  - 18 560 266</t>
    </r>
    <r>
      <rPr>
        <b/>
        <i/>
        <sz val="13"/>
        <rFont val="Times New Roman"/>
        <family val="1"/>
        <charset val="204"/>
      </rPr>
      <t xml:space="preserve"> тыс сум</t>
    </r>
  </si>
  <si>
    <r>
      <t>Дебиторская задолженность  на 01.04.2021                       - 571 616,064</t>
    </r>
    <r>
      <rPr>
        <b/>
        <i/>
        <sz val="13"/>
        <rFont val="Times New Roman"/>
        <family val="1"/>
        <charset val="204"/>
      </rPr>
      <t xml:space="preserve"> млн.сум</t>
    </r>
  </si>
  <si>
    <r>
      <t>Кредиторская задолженность на      01.04.2021                  - 63 973,431</t>
    </r>
    <r>
      <rPr>
        <b/>
        <i/>
        <sz val="13"/>
        <rFont val="Times New Roman"/>
        <family val="1"/>
        <charset val="204"/>
      </rPr>
      <t xml:space="preserve"> млн.сум</t>
    </r>
  </si>
  <si>
    <r>
      <t xml:space="preserve">Объем реализации в денежном выражении                      -      54 788 661 </t>
    </r>
    <r>
      <rPr>
        <b/>
        <i/>
        <sz val="13"/>
        <rFont val="Times New Roman"/>
        <family val="1"/>
        <charset val="204"/>
      </rPr>
      <t>тыс сум</t>
    </r>
  </si>
  <si>
    <t>темп роста                                                                                   - 122,4%</t>
  </si>
  <si>
    <r>
      <t>Среднемесячная заработная плата                                       -   2 889,7</t>
    </r>
    <r>
      <rPr>
        <b/>
        <i/>
        <sz val="13"/>
        <rFont val="Times New Roman"/>
        <family val="1"/>
        <charset val="204"/>
      </rPr>
      <t xml:space="preserve"> тыс сум</t>
    </r>
  </si>
  <si>
    <t xml:space="preserve"> за I-квартал 2021 год в АО "Кварц"</t>
  </si>
  <si>
    <t xml:space="preserve">I-квартал 2021  год  </t>
  </si>
  <si>
    <t>по АО "Кварц"  на  1-квартал 2021 г.</t>
  </si>
  <si>
    <t xml:space="preserve"> 1-квартал 2021 год</t>
  </si>
  <si>
    <t>Расходы периода в АО "Кварц" по 1-квартал 2021 год</t>
  </si>
  <si>
    <t>1-квартал 2021 год</t>
  </si>
  <si>
    <t>1-квартал</t>
  </si>
  <si>
    <t xml:space="preserve">1-квартал 2020 год           </t>
  </si>
  <si>
    <t xml:space="preserve">1-квартал 2021 год                   </t>
  </si>
  <si>
    <t>на 1-квартал  2021 год по АО "Кварц"</t>
  </si>
  <si>
    <t>1-квартал  2021 год</t>
  </si>
  <si>
    <t>1-квартал 2020 год</t>
  </si>
  <si>
    <t xml:space="preserve">Акционерным  обществом  "Кварц"  за  1-квартал 2021 года  произведено товарной продукции в действующих  ценах  на 83 677,216 млн.сум или 99,8% от  прогнозируемого объёма, при  этом  темп  роста  объема  производства к прошлому году составил 137,0 %. В результате отключений электроэнергии и газового топлива объем производства в  действующих и сопоставимых ценах и в натуральном выражении наблюдался невыполнения производственного объёма.
В сопоставимых    ценах  выпуск    товарной   продукции   составил 78 740,512  млн.сум, или  119 % к соответствующему  периоду прошлого года.
</t>
  </si>
</sst>
</file>

<file path=xl/styles.xml><?xml version="1.0" encoding="utf-8"?>
<styleSheet xmlns="http://schemas.openxmlformats.org/spreadsheetml/2006/main">
  <numFmts count="30">
    <numFmt numFmtId="164" formatCode="0.0"/>
    <numFmt numFmtId="165" formatCode="#,##0.0"/>
    <numFmt numFmtId="166" formatCode="_ &quot;\&quot;* #,##0_ ;_ &quot;\&quot;* \-#,##0_ ;_ &quot;\&quot;* &quot;-&quot;_ ;_ @_ "/>
    <numFmt numFmtId="167" formatCode="_(&quot;$&quot;* #,##0.00_);_(&quot;$&quot;* \(#,##0.00\);_(&quot;$&quot;* &quot;-&quot;??_);_(@_)"/>
    <numFmt numFmtId="168" formatCode="_(&quot;$&quot;* #,##0_);_(&quot;$&quot;* \(#,##0\);_(&quot;$&quot;* &quot;-&quot;_);_(@_)"/>
    <numFmt numFmtId="169" formatCode="_-* #,##0.00_-;\-* #,##0.00_-;_-* &quot;-&quot;??_-;_-@_-"/>
    <numFmt numFmtId="170" formatCode="_ &quot;\&quot;* #,##0.00_ ;_ &quot;\&quot;* \-#,##0.00_ ;_ &quot;\&quot;* &quot;-&quot;??_ ;_ @_ "/>
    <numFmt numFmtId="171" formatCode="_ &quot;$&quot;* #,##0.00_ ;_ &quot;$&quot;* \-#,##0.00_ ;_ &quot;$&quot;* &quot;-&quot;??_ ;_ @_ "/>
    <numFmt numFmtId="172" formatCode="&quot;\&quot;#,##0.00;[Red]&quot;\&quot;\-#,##0.00"/>
    <numFmt numFmtId="173" formatCode="_ &quot;$&quot;* #,##0_ ;_ &quot;$&quot;* \-#,##0_ ;_ &quot;$&quot;* &quot;-&quot;_ ;_ @_ "/>
    <numFmt numFmtId="174" formatCode="_-&quot;\&quot;* #,##0.00_-;\-&quot;\&quot;* #,##0.00_-;_-&quot;\&quot;* &quot;-&quot;??_-;_-@_-"/>
    <numFmt numFmtId="175" formatCode="\$#,##0.00;\(\$#,##0.00\)"/>
    <numFmt numFmtId="176" formatCode="&quot;\&quot;#,##0;[Red]&quot;\&quot;\-#,##0"/>
    <numFmt numFmtId="177" formatCode="_ * #,##0_ ;_ * \-#,##0_ ;_ * &quot;-&quot;_ ;_ @_ "/>
    <numFmt numFmtId="178" formatCode="_ * #,##0.00_ ;_ * \-#,##0.00_ ;_ * &quot;-&quot;??_ ;_ @_ "/>
    <numFmt numFmtId="179" formatCode="#,##0.0;[Red]\-#,##0.0"/>
    <numFmt numFmtId="180" formatCode="_-* #,##0.00[$€-1]_-;\-* #,##0.00[$€-1]_-;_-* &quot;-&quot;??[$€-1]_-"/>
    <numFmt numFmtId="181" formatCode="_(* #,##0_);_(* \(#,##0\);_(* &quot;-&quot;_);_(@_)"/>
    <numFmt numFmtId="182" formatCode="_(* #,##0.00_);_(* \(#,##0.00\);_(* &quot;-&quot;??_);_(@_)"/>
    <numFmt numFmtId="183" formatCode="_-* #,##0.00_р_._-;\-* #,##0.00_р_._-;_-* &quot;-&quot;??_р_.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0" formatCode="#,##0.0_ ;[Red]\-#,##0.0\ "/>
    <numFmt numFmtId="191" formatCode="#,##0.000_ ;[Red]\-#,##0.000\ "/>
    <numFmt numFmtId="192" formatCode="#,##0.000"/>
    <numFmt numFmtId="193" formatCode="0.000"/>
  </numFmts>
  <fonts count="100">
    <font>
      <sz val="10"/>
      <name val="Arial Cyr"/>
      <charset val="204"/>
    </font>
    <font>
      <sz val="10"/>
      <name val="Arial Cyr"/>
      <charset val="204"/>
    </font>
    <font>
      <sz val="10"/>
      <name val="Times New Roman"/>
      <family val="1"/>
      <charset val="204"/>
    </font>
    <font>
      <sz val="11"/>
      <name val="Times New Roman"/>
      <family val="1"/>
      <charset val="204"/>
    </font>
    <font>
      <sz val="11"/>
      <name val="Arial Cyr"/>
      <charset val="204"/>
    </font>
    <font>
      <i/>
      <sz val="10"/>
      <name val="Times New Roman"/>
      <family val="1"/>
      <charset val="204"/>
    </font>
    <font>
      <i/>
      <sz val="10"/>
      <name val="Arial Cyr"/>
      <charset val="204"/>
    </font>
    <font>
      <sz val="8"/>
      <name val="Times New Roman"/>
      <family val="1"/>
      <charset val="204"/>
    </font>
    <font>
      <i/>
      <sz val="12"/>
      <name val="Arial Cyr"/>
      <charset val="204"/>
    </font>
    <font>
      <i/>
      <sz val="14"/>
      <name val="Arial Cyr"/>
      <charset val="204"/>
    </font>
    <font>
      <i/>
      <sz val="11"/>
      <name val="Arial Cyr"/>
      <charset val="204"/>
    </font>
    <font>
      <sz val="16"/>
      <name val="Times New Roman"/>
      <family val="1"/>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i/>
      <sz val="13"/>
      <name val="Arial Cyr"/>
      <charset val="204"/>
    </font>
    <font>
      <i/>
      <sz val="13"/>
      <name val="Arial Cyr"/>
      <charset val="186"/>
    </font>
    <font>
      <i/>
      <sz val="13"/>
      <name val="Times New Roman"/>
      <family val="1"/>
      <charset val="204"/>
    </font>
    <font>
      <b/>
      <i/>
      <sz val="13"/>
      <name val="Times New Roman"/>
      <family val="1"/>
      <charset val="204"/>
    </font>
    <font>
      <sz val="9"/>
      <name val="Arial Cyr"/>
      <charset val="204"/>
    </font>
    <font>
      <sz val="12"/>
      <name val="Arial Cyr"/>
      <charset val="204"/>
    </font>
    <font>
      <sz val="12"/>
      <name val="Bodoni MT Black"/>
      <family val="1"/>
    </font>
    <font>
      <sz val="10"/>
      <name val="Bodoni MT Black"/>
      <family val="1"/>
    </font>
    <font>
      <b/>
      <sz val="10"/>
      <name val="Arial Cyr"/>
      <family val="2"/>
      <charset val="204"/>
    </font>
    <font>
      <u/>
      <sz val="10"/>
      <name val="Arial Cyr"/>
      <family val="2"/>
      <charset val="204"/>
    </font>
    <font>
      <b/>
      <sz val="12"/>
      <name val="Arial Cyr"/>
      <family val="2"/>
      <charset val="204"/>
    </font>
    <font>
      <sz val="10"/>
      <name val="Arial Narrow"/>
      <family val="2"/>
      <charset val="204"/>
    </font>
    <font>
      <sz val="8"/>
      <name val="Arial Narrow"/>
      <family val="2"/>
      <charset val="204"/>
    </font>
    <font>
      <b/>
      <sz val="10"/>
      <name val="Arial Cyr"/>
      <charset val="204"/>
    </font>
    <font>
      <b/>
      <sz val="8"/>
      <name val="Arial Narrow"/>
      <family val="2"/>
      <charset val="204"/>
    </font>
    <font>
      <sz val="8"/>
      <name val="Arial Cyr"/>
      <charset val="204"/>
    </font>
    <font>
      <sz val="11"/>
      <name val="Arial Narrow"/>
      <family val="2"/>
      <charset val="204"/>
    </font>
    <font>
      <sz val="14"/>
      <name val="Times New Roman"/>
      <family val="1"/>
      <charset val="204"/>
    </font>
    <font>
      <sz val="12"/>
      <name val="Arial Cyr"/>
      <family val="2"/>
      <charset val="204"/>
    </font>
    <font>
      <sz val="12"/>
      <name val="Arial Cyr"/>
      <charset val="186"/>
    </font>
    <font>
      <i/>
      <sz val="12"/>
      <name val="Arial Cyr"/>
      <charset val="186"/>
    </font>
    <font>
      <sz val="10"/>
      <color rgb="FFFF0000"/>
      <name val="Arial Cyr"/>
      <charset val="204"/>
    </font>
    <font>
      <b/>
      <sz val="12"/>
      <name val="Times New Roman"/>
      <family val="1"/>
      <charset val="204"/>
    </font>
    <font>
      <b/>
      <sz val="14"/>
      <name val="Times New Roman"/>
      <family val="1"/>
      <charset val="204"/>
    </font>
    <font>
      <b/>
      <sz val="12"/>
      <color indexed="8"/>
      <name val="Times New Roman"/>
      <family val="1"/>
      <charset val="204"/>
    </font>
    <font>
      <b/>
      <i/>
      <sz val="12"/>
      <name val="Times New Roman"/>
      <family val="1"/>
      <charset val="204"/>
    </font>
    <font>
      <i/>
      <sz val="12"/>
      <name val="Times New Roman"/>
      <family val="1"/>
      <charset val="204"/>
    </font>
  </fonts>
  <fills count="6">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09">
    <xf numFmtId="0" fontId="0" fillId="0" borderId="0"/>
    <xf numFmtId="0" fontId="12" fillId="0" borderId="0"/>
    <xf numFmtId="0" fontId="13" fillId="0" borderId="0"/>
    <xf numFmtId="0" fontId="14" fillId="0" borderId="0"/>
    <xf numFmtId="0" fontId="12" fillId="0" borderId="0"/>
    <xf numFmtId="0" fontId="15" fillId="0" borderId="0" applyFont="0" applyFill="0" applyBorder="0" applyAlignment="0" applyProtection="0"/>
    <xf numFmtId="0" fontId="16" fillId="0" borderId="0" applyFont="0" applyFill="0" applyBorder="0" applyAlignment="0" applyProtection="0"/>
    <xf numFmtId="0" fontId="17" fillId="0" borderId="0"/>
    <xf numFmtId="0" fontId="12"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0" fontId="12" fillId="0" borderId="0"/>
    <xf numFmtId="0" fontId="17" fillId="0" borderId="0"/>
    <xf numFmtId="0" fontId="19" fillId="0" borderId="0" applyFont="0" applyFill="0" applyBorder="0" applyAlignment="0" applyProtection="0"/>
    <xf numFmtId="0" fontId="12" fillId="0" borderId="0"/>
    <xf numFmtId="0" fontId="19" fillId="0" borderId="0" applyFont="0" applyFill="0" applyBorder="0" applyAlignment="0" applyProtection="0"/>
    <xf numFmtId="0" fontId="17" fillId="0" borderId="0"/>
    <xf numFmtId="0" fontId="17" fillId="0" borderId="0"/>
    <xf numFmtId="0" fontId="18" fillId="0" borderId="0"/>
    <xf numFmtId="166" fontId="19" fillId="0" borderId="0" applyFont="0" applyFill="0" applyBorder="0" applyAlignment="0" applyProtection="0"/>
    <xf numFmtId="0" fontId="12" fillId="0" borderId="0"/>
    <xf numFmtId="0" fontId="15" fillId="0" borderId="0" applyFont="0" applyFill="0" applyBorder="0" applyAlignment="0" applyProtection="0"/>
    <xf numFmtId="0" fontId="12" fillId="0" borderId="0"/>
    <xf numFmtId="0" fontId="20"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0" fontId="21" fillId="0" borderId="0" applyFont="0" applyFill="0" applyBorder="0" applyAlignment="0" applyProtection="0"/>
    <xf numFmtId="0" fontId="20"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3" fillId="0" borderId="0"/>
    <xf numFmtId="0" fontId="24"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69"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6"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7"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3" fillId="0" borderId="0" applyFont="0" applyFill="0" applyBorder="0" applyAlignment="0" applyProtection="0"/>
    <xf numFmtId="171"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2" fontId="36" fillId="0" borderId="0" applyFont="0" applyFill="0" applyBorder="0" applyAlignment="0" applyProtection="0"/>
    <xf numFmtId="172"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3" fontId="38" fillId="0" borderId="0" applyFont="0" applyFill="0" applyBorder="0" applyAlignment="0" applyProtection="0"/>
    <xf numFmtId="173" fontId="39" fillId="0" borderId="0" applyFont="0" applyFill="0" applyBorder="0" applyAlignment="0" applyProtection="0"/>
    <xf numFmtId="168" fontId="32" fillId="0" borderId="0" applyFont="0" applyFill="0" applyBorder="0" applyAlignment="0" applyProtection="0"/>
    <xf numFmtId="168"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72"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174" fontId="2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2" fillId="0" borderId="0" applyFont="0" applyFill="0" applyBorder="0" applyAlignment="0" applyProtection="0"/>
    <xf numFmtId="0" fontId="2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5" fillId="0" borderId="0" applyFont="0" applyFill="0" applyBorder="0" applyAlignment="0" applyProtection="0"/>
    <xf numFmtId="0" fontId="25" fillId="0" borderId="0" applyFont="0" applyFill="0" applyBorder="0" applyAlignment="0" applyProtection="0"/>
    <xf numFmtId="0" fontId="29"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29" fillId="0" borderId="0" applyFont="0" applyFill="0" applyBorder="0" applyAlignment="0" applyProtection="0"/>
    <xf numFmtId="0" fontId="35"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5" fontId="33" fillId="0" borderId="0" applyFont="0" applyFill="0" applyBorder="0" applyAlignment="0" applyProtection="0"/>
    <xf numFmtId="175"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6" fontId="36" fillId="0" borderId="0" applyFont="0" applyFill="0" applyBorder="0" applyAlignment="0" applyProtection="0"/>
    <xf numFmtId="176" fontId="3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71" fontId="38" fillId="0" borderId="0" applyFont="0" applyFill="0" applyBorder="0" applyAlignment="0" applyProtection="0"/>
    <xf numFmtId="171" fontId="39"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42" fillId="0" borderId="0"/>
    <xf numFmtId="0" fontId="30" fillId="0" borderId="0" applyFont="0" applyFill="0" applyBorder="0" applyAlignment="0" applyProtection="0"/>
    <xf numFmtId="177" fontId="43" fillId="0" borderId="0" applyFont="0" applyFill="0" applyBorder="0" applyAlignment="0" applyProtection="0"/>
    <xf numFmtId="0" fontId="31" fillId="0" borderId="0" applyFont="0" applyFill="0" applyBorder="0" applyAlignment="0" applyProtection="0"/>
    <xf numFmtId="178" fontId="43" fillId="0" borderId="0" applyFont="0" applyFill="0" applyBorder="0" applyAlignment="0" applyProtection="0"/>
    <xf numFmtId="38" fontId="22" fillId="2" borderId="3">
      <protection locked="0"/>
    </xf>
    <xf numFmtId="38" fontId="22" fillId="0" borderId="3"/>
    <xf numFmtId="38" fontId="44" fillId="0" borderId="3"/>
    <xf numFmtId="179" fontId="22" fillId="0" borderId="3"/>
    <xf numFmtId="0" fontId="44" fillId="0" borderId="3" applyNumberFormat="0">
      <alignment horizontal="center"/>
    </xf>
    <xf numFmtId="38" fontId="44" fillId="3" borderId="3" applyNumberFormat="0" applyFont="0" applyBorder="0" applyAlignment="0">
      <alignment horizontal="center"/>
    </xf>
    <xf numFmtId="0" fontId="45" fillId="0" borderId="3" applyNumberFormat="0"/>
    <xf numFmtId="0" fontId="44" fillId="0" borderId="3" applyNumberFormat="0"/>
    <xf numFmtId="0" fontId="45" fillId="0" borderId="3" applyNumberFormat="0">
      <alignment horizontal="right"/>
    </xf>
    <xf numFmtId="0" fontId="19" fillId="0" borderId="0" applyFont="0" applyFill="0" applyBorder="0" applyAlignment="0" applyProtection="0"/>
    <xf numFmtId="0" fontId="46" fillId="0" borderId="0"/>
    <xf numFmtId="0" fontId="31" fillId="0" borderId="0"/>
    <xf numFmtId="0" fontId="43" fillId="0" borderId="0"/>
    <xf numFmtId="0" fontId="47" fillId="0" borderId="0"/>
    <xf numFmtId="180" fontId="48" fillId="0" borderId="0" applyFont="0" applyFill="0" applyBorder="0" applyAlignment="0" applyProtection="0"/>
    <xf numFmtId="0" fontId="49" fillId="0" borderId="10" applyNumberFormat="0" applyAlignment="0" applyProtection="0">
      <alignment horizontal="left" vertical="center"/>
    </xf>
    <xf numFmtId="0" fontId="49" fillId="0" borderId="9">
      <alignment horizontal="left" vertical="center"/>
    </xf>
    <xf numFmtId="0" fontId="24" fillId="0" borderId="0"/>
    <xf numFmtId="0" fontId="1" fillId="0" borderId="0"/>
    <xf numFmtId="0" fontId="50" fillId="0" borderId="0" applyFont="0" applyFill="0" applyBorder="0" applyAlignment="0" applyProtection="0"/>
    <xf numFmtId="0" fontId="50" fillId="0" borderId="0" applyFont="0" applyFill="0" applyBorder="0" applyAlignment="0" applyProtection="0"/>
    <xf numFmtId="9" fontId="51"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0" fontId="50"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77" fontId="53" fillId="0" borderId="0" applyFont="0" applyFill="0" applyBorder="0" applyAlignment="0" applyProtection="0"/>
    <xf numFmtId="178" fontId="51" fillId="0" borderId="0" applyFont="0" applyFill="0" applyBorder="0" applyAlignment="0" applyProtection="0"/>
    <xf numFmtId="166" fontId="53" fillId="0" borderId="0" applyFont="0" applyFill="0" applyBorder="0" applyAlignment="0" applyProtection="0"/>
    <xf numFmtId="170" fontId="51" fillId="0" borderId="0" applyFont="0" applyFill="0" applyBorder="0" applyAlignment="0" applyProtection="0"/>
    <xf numFmtId="0" fontId="54" fillId="0" borderId="0"/>
    <xf numFmtId="40" fontId="42" fillId="0" borderId="0" applyFont="0" applyFill="0" applyBorder="0" applyAlignment="0" applyProtection="0"/>
    <xf numFmtId="38" fontId="4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6" fillId="0" borderId="0"/>
    <xf numFmtId="0" fontId="51" fillId="0" borderId="0"/>
    <xf numFmtId="0" fontId="56" fillId="0" borderId="0"/>
    <xf numFmtId="0" fontId="12" fillId="0" borderId="0"/>
    <xf numFmtId="0" fontId="12" fillId="0" borderId="0"/>
    <xf numFmtId="0" fontId="12" fillId="0" borderId="0"/>
    <xf numFmtId="0" fontId="56" fillId="0" borderId="0"/>
    <xf numFmtId="0" fontId="56" fillId="0" borderId="0"/>
    <xf numFmtId="0" fontId="57" fillId="0" borderId="0">
      <alignment horizontal="left"/>
    </xf>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0" fontId="59" fillId="0" borderId="0"/>
    <xf numFmtId="181" fontId="60" fillId="0" borderId="0" applyFont="0" applyFill="0" applyBorder="0" applyAlignment="0" applyProtection="0"/>
    <xf numFmtId="182" fontId="60" fillId="0" borderId="0" applyFont="0" applyFill="0" applyBorder="0" applyAlignment="0" applyProtection="0"/>
    <xf numFmtId="183" fontId="58" fillId="0" borderId="0" applyFont="0" applyFill="0" applyBorder="0" applyAlignment="0" applyProtection="0"/>
    <xf numFmtId="182" fontId="22" fillId="0" borderId="0" applyFont="0" applyFill="0" applyBorder="0" applyAlignment="0" applyProtection="0"/>
    <xf numFmtId="183" fontId="1"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52" fillId="0" borderId="0" applyFont="0" applyFill="0" applyBorder="0" applyAlignment="0" applyProtection="0"/>
    <xf numFmtId="0" fontId="19"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50" fillId="0" borderId="0" applyFont="0" applyFill="0" applyBorder="0" applyAlignment="0" applyProtection="0"/>
    <xf numFmtId="0" fontId="65" fillId="0" borderId="0"/>
    <xf numFmtId="0" fontId="64" fillId="0" borderId="0" applyFont="0" applyFill="0" applyBorder="0" applyAlignment="0" applyProtection="0"/>
    <xf numFmtId="0" fontId="64" fillId="0" borderId="0" applyFont="0" applyFill="0" applyBorder="0" applyAlignment="0" applyProtection="0"/>
    <xf numFmtId="0" fontId="19" fillId="0" borderId="0" applyFont="0" applyFill="0" applyBorder="0" applyAlignment="0" applyProtection="0"/>
    <xf numFmtId="184" fontId="66" fillId="0" borderId="0" applyFont="0" applyFill="0" applyBorder="0" applyAlignment="0" applyProtection="0"/>
    <xf numFmtId="0" fontId="50" fillId="0" borderId="0" applyFont="0" applyFill="0" applyBorder="0" applyAlignment="0" applyProtection="0"/>
    <xf numFmtId="0" fontId="19" fillId="0" borderId="0" applyFont="0" applyFill="0" applyBorder="0" applyAlignment="0" applyProtection="0"/>
    <xf numFmtId="0" fontId="52" fillId="0" borderId="0" applyFont="0" applyFill="0" applyBorder="0" applyAlignment="0" applyProtection="0"/>
    <xf numFmtId="0" fontId="50" fillId="0" borderId="0" applyFont="0" applyFill="0" applyBorder="0" applyAlignment="0" applyProtection="0"/>
    <xf numFmtId="185" fontId="56" fillId="0" borderId="0" applyFont="0" applyFill="0" applyBorder="0" applyAlignment="0" applyProtection="0"/>
    <xf numFmtId="186" fontId="56" fillId="0" borderId="0" applyFont="0" applyFill="0" applyBorder="0" applyAlignment="0" applyProtection="0"/>
    <xf numFmtId="0" fontId="50" fillId="0" borderId="0" applyFont="0" applyFill="0" applyBorder="0" applyAlignment="0" applyProtection="0"/>
    <xf numFmtId="166" fontId="50" fillId="0" borderId="0" applyFont="0" applyFill="0" applyBorder="0" applyAlignment="0" applyProtection="0"/>
    <xf numFmtId="170" fontId="50" fillId="0" borderId="0" applyFont="0" applyFill="0" applyBorder="0" applyAlignment="0" applyProtection="0"/>
    <xf numFmtId="0" fontId="67" fillId="0" borderId="0"/>
    <xf numFmtId="0" fontId="68" fillId="0" borderId="0"/>
    <xf numFmtId="0" fontId="19" fillId="0" borderId="0" applyFont="0" applyFill="0" applyBorder="0" applyAlignment="0" applyProtection="0"/>
    <xf numFmtId="0" fontId="69" fillId="0" borderId="0"/>
    <xf numFmtId="0" fontId="56" fillId="0" borderId="0"/>
    <xf numFmtId="0" fontId="50" fillId="0" borderId="0"/>
    <xf numFmtId="0" fontId="13" fillId="0" borderId="0"/>
    <xf numFmtId="0" fontId="56" fillId="0" borderId="0"/>
    <xf numFmtId="0" fontId="60" fillId="0" borderId="0"/>
    <xf numFmtId="0" fontId="56" fillId="0" borderId="0" applyNumberFormat="0" applyProtection="0"/>
    <xf numFmtId="0" fontId="56" fillId="0" borderId="0" applyNumberFormat="0" applyProtection="0"/>
    <xf numFmtId="0" fontId="56" fillId="0" borderId="0"/>
    <xf numFmtId="0" fontId="70" fillId="0" borderId="0"/>
    <xf numFmtId="0" fontId="56" fillId="0" borderId="0"/>
    <xf numFmtId="0" fontId="71" fillId="0" borderId="0"/>
    <xf numFmtId="0" fontId="71" fillId="0" borderId="0"/>
    <xf numFmtId="0" fontId="56" fillId="0" borderId="0"/>
    <xf numFmtId="0" fontId="71" fillId="0" borderId="0"/>
    <xf numFmtId="0" fontId="71" fillId="0" borderId="0"/>
    <xf numFmtId="0" fontId="71" fillId="0" borderId="0"/>
    <xf numFmtId="0" fontId="72" fillId="0" borderId="0" applyAlignment="0"/>
    <xf numFmtId="0" fontId="71" fillId="0" borderId="0"/>
    <xf numFmtId="0" fontId="70" fillId="0" borderId="0"/>
    <xf numFmtId="0" fontId="56" fillId="0" borderId="0"/>
    <xf numFmtId="0" fontId="56" fillId="0" borderId="0"/>
    <xf numFmtId="187" fontId="56" fillId="0" borderId="0" applyFont="0" applyFill="0" applyBorder="0" applyAlignment="0" applyProtection="0"/>
    <xf numFmtId="188" fontId="56" fillId="0" borderId="0" applyFont="0" applyFill="0" applyBorder="0" applyAlignment="0" applyProtection="0"/>
  </cellStyleXfs>
  <cellXfs count="221">
    <xf numFmtId="0" fontId="0" fillId="0" borderId="0" xfId="0"/>
    <xf numFmtId="0" fontId="2" fillId="0" borderId="0" xfId="0" applyFont="1"/>
    <xf numFmtId="0" fontId="3" fillId="0" borderId="0" xfId="0" applyFont="1"/>
    <xf numFmtId="0" fontId="4" fillId="0" borderId="0" xfId="0" applyFont="1"/>
    <xf numFmtId="164" fontId="3" fillId="0" borderId="1" xfId="0" applyNumberFormat="1" applyFont="1" applyBorder="1" applyAlignment="1">
      <alignment horizontal="center"/>
    </xf>
    <xf numFmtId="0" fontId="2" fillId="0" borderId="5" xfId="0" applyFont="1" applyBorder="1" applyAlignment="1">
      <alignment horizontal="center"/>
    </xf>
    <xf numFmtId="0" fontId="5" fillId="0" borderId="1" xfId="0" applyFont="1" applyBorder="1" applyAlignment="1">
      <alignment wrapText="1"/>
    </xf>
    <xf numFmtId="0" fontId="2" fillId="0" borderId="3" xfId="0" applyFont="1" applyBorder="1" applyAlignment="1">
      <alignment horizontal="center"/>
    </xf>
    <xf numFmtId="0" fontId="6" fillId="0" borderId="1" xfId="0" applyFont="1" applyBorder="1"/>
    <xf numFmtId="0" fontId="2" fillId="0" borderId="1" xfId="0" applyFont="1" applyBorder="1" applyAlignment="1">
      <alignment horizontal="center"/>
    </xf>
    <xf numFmtId="0" fontId="6" fillId="0" borderId="3" xfId="0" applyFont="1" applyBorder="1" applyAlignment="1">
      <alignment horizontal="left"/>
    </xf>
    <xf numFmtId="165" fontId="2" fillId="0" borderId="1" xfId="0" applyNumberFormat="1" applyFont="1" applyFill="1" applyBorder="1"/>
    <xf numFmtId="0" fontId="2" fillId="0" borderId="1" xfId="0" applyFont="1" applyBorder="1" applyAlignment="1">
      <alignment horizontal="center" vertical="center"/>
    </xf>
    <xf numFmtId="3" fontId="3" fillId="0" borderId="1" xfId="0" applyNumberFormat="1" applyFont="1" applyBorder="1" applyAlignment="1">
      <alignment horizontal="center"/>
    </xf>
    <xf numFmtId="0" fontId="2" fillId="0" borderId="6" xfId="0" applyFont="1" applyBorder="1"/>
    <xf numFmtId="0" fontId="2" fillId="0" borderId="3" xfId="0" applyFont="1" applyBorder="1"/>
    <xf numFmtId="0" fontId="6" fillId="0" borderId="3" xfId="0" applyFont="1" applyBorder="1"/>
    <xf numFmtId="0" fontId="2" fillId="0" borderId="7" xfId="0" applyFont="1" applyBorder="1"/>
    <xf numFmtId="0" fontId="2" fillId="0" borderId="8" xfId="0" applyFont="1" applyBorder="1"/>
    <xf numFmtId="0" fontId="6" fillId="0" borderId="8" xfId="0" applyFont="1" applyBorder="1"/>
    <xf numFmtId="0" fontId="2" fillId="0" borderId="8" xfId="0" applyFont="1" applyBorder="1" applyAlignment="1">
      <alignment horizontal="center"/>
    </xf>
    <xf numFmtId="0" fontId="3" fillId="0" borderId="3" xfId="0" applyFont="1" applyBorder="1"/>
    <xf numFmtId="0" fontId="5" fillId="0" borderId="3" xfId="0" applyFont="1" applyBorder="1" applyAlignment="1">
      <alignment horizontal="left" wrapText="1"/>
    </xf>
    <xf numFmtId="0" fontId="2" fillId="0" borderId="1" xfId="0" applyFont="1" applyBorder="1"/>
    <xf numFmtId="3" fontId="2" fillId="0" borderId="8" xfId="0" applyNumberFormat="1" applyFont="1" applyBorder="1"/>
    <xf numFmtId="0" fontId="6" fillId="0" borderId="1" xfId="0" applyFont="1" applyFill="1" applyBorder="1"/>
    <xf numFmtId="0" fontId="2" fillId="0" borderId="5" xfId="0" applyFont="1" applyBorder="1"/>
    <xf numFmtId="0" fontId="6" fillId="0" borderId="5" xfId="0" applyFont="1" applyFill="1" applyBorder="1"/>
    <xf numFmtId="0" fontId="2" fillId="0" borderId="2" xfId="0" applyFont="1" applyBorder="1" applyAlignment="1"/>
    <xf numFmtId="0" fontId="0" fillId="0" borderId="1" xfId="0" applyBorder="1" applyAlignment="1">
      <alignment horizontal="center"/>
    </xf>
    <xf numFmtId="0" fontId="5" fillId="0" borderId="5" xfId="0" applyFont="1" applyBorder="1"/>
    <xf numFmtId="0" fontId="8"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0" fillId="0" borderId="0" xfId="0" applyFill="1"/>
    <xf numFmtId="0" fontId="0" fillId="0" borderId="0" xfId="0" applyAlignment="1"/>
    <xf numFmtId="0" fontId="1" fillId="0" borderId="0" xfId="0" applyFont="1"/>
    <xf numFmtId="164" fontId="1" fillId="0" borderId="3" xfId="0" applyNumberFormat="1" applyFont="1" applyBorder="1" applyAlignment="1">
      <alignment horizontal="center"/>
    </xf>
    <xf numFmtId="165" fontId="1" fillId="0" borderId="3" xfId="0" applyNumberFormat="1" applyFont="1" applyBorder="1" applyAlignment="1">
      <alignment horizontal="center"/>
    </xf>
    <xf numFmtId="0" fontId="77" fillId="0" borderId="3" xfId="0" applyFont="1" applyBorder="1" applyAlignment="1">
      <alignment horizontal="center" vertical="center"/>
    </xf>
    <xf numFmtId="0" fontId="77" fillId="0" borderId="3" xfId="0" applyFont="1" applyBorder="1" applyAlignment="1">
      <alignment vertical="center"/>
    </xf>
    <xf numFmtId="0" fontId="1" fillId="0" borderId="1" xfId="0" applyFont="1" applyBorder="1" applyAlignment="1">
      <alignment horizontal="center" vertical="center"/>
    </xf>
    <xf numFmtId="164" fontId="1" fillId="0" borderId="5" xfId="0" applyNumberFormat="1" applyFont="1" applyBorder="1" applyAlignment="1">
      <alignment horizontal="center"/>
    </xf>
    <xf numFmtId="0" fontId="77" fillId="0" borderId="1" xfId="0" applyFont="1" applyBorder="1" applyAlignment="1">
      <alignment horizontal="center" vertical="center"/>
    </xf>
    <xf numFmtId="0" fontId="1" fillId="0" borderId="8" xfId="0" applyFont="1" applyBorder="1" applyAlignment="1">
      <alignment horizontal="center" vertical="center"/>
    </xf>
    <xf numFmtId="0" fontId="78" fillId="0" borderId="5" xfId="0" applyFont="1" applyBorder="1" applyAlignment="1">
      <alignment horizontal="center"/>
    </xf>
    <xf numFmtId="165" fontId="1" fillId="0" borderId="5" xfId="0" applyNumberFormat="1" applyFont="1" applyBorder="1" applyAlignment="1">
      <alignment horizontal="center"/>
    </xf>
    <xf numFmtId="0" fontId="78" fillId="0" borderId="11" xfId="0" applyFont="1" applyBorder="1" applyAlignment="1">
      <alignment horizontal="center"/>
    </xf>
    <xf numFmtId="0" fontId="78" fillId="0" borderId="12" xfId="0" applyFont="1" applyBorder="1" applyAlignment="1">
      <alignment horizontal="center"/>
    </xf>
    <xf numFmtId="0" fontId="77" fillId="0" borderId="3" xfId="0" applyFont="1" applyBorder="1" applyAlignment="1">
      <alignment horizontal="center"/>
    </xf>
    <xf numFmtId="0" fontId="77" fillId="0" borderId="8" xfId="0" applyFont="1" applyBorder="1" applyAlignment="1">
      <alignment horizontal="center"/>
    </xf>
    <xf numFmtId="0" fontId="1" fillId="0" borderId="5" xfId="0" applyFont="1" applyBorder="1" applyAlignment="1">
      <alignment horizontal="center" vertical="center"/>
    </xf>
    <xf numFmtId="0" fontId="77" fillId="0" borderId="3" xfId="0" applyFont="1" applyFill="1" applyBorder="1" applyAlignment="1">
      <alignment horizontal="center" vertical="center"/>
    </xf>
    <xf numFmtId="0" fontId="1" fillId="0" borderId="3" xfId="0" applyFont="1" applyBorder="1" applyAlignment="1">
      <alignment horizontal="center" vertical="center"/>
    </xf>
    <xf numFmtId="0" fontId="77" fillId="0" borderId="5" xfId="0" applyFont="1" applyBorder="1" applyAlignment="1">
      <alignment horizontal="center" vertical="center" wrapText="1"/>
    </xf>
    <xf numFmtId="0" fontId="1" fillId="0" borderId="8" xfId="0" applyFont="1" applyBorder="1"/>
    <xf numFmtId="0" fontId="1" fillId="0" borderId="5" xfId="0" applyFont="1" applyBorder="1"/>
    <xf numFmtId="2" fontId="0" fillId="0" borderId="0" xfId="0" applyNumberFormat="1" applyFill="1"/>
    <xf numFmtId="0" fontId="80" fillId="0" borderId="0" xfId="0" applyFont="1" applyFill="1" applyBorder="1" applyAlignment="1">
      <alignment horizontal="left"/>
    </xf>
    <xf numFmtId="0" fontId="80" fillId="0" borderId="0" xfId="0" applyFont="1" applyFill="1" applyAlignment="1">
      <alignment horizontal="left"/>
    </xf>
    <xf numFmtId="2" fontId="0" fillId="0" borderId="3" xfId="0" applyNumberFormat="1" applyFill="1" applyBorder="1"/>
    <xf numFmtId="0" fontId="0" fillId="0" borderId="3" xfId="0" applyFill="1" applyBorder="1"/>
    <xf numFmtId="190" fontId="0" fillId="0" borderId="3" xfId="0" applyNumberFormat="1" applyFill="1" applyBorder="1" applyAlignment="1">
      <alignment horizontal="center"/>
    </xf>
    <xf numFmtId="191" fontId="0" fillId="4" borderId="3" xfId="0" applyNumberFormat="1" applyFill="1" applyBorder="1" applyAlignment="1">
      <alignment horizontal="right"/>
    </xf>
    <xf numFmtId="0" fontId="0" fillId="0" borderId="3" xfId="0" applyFill="1" applyBorder="1" applyAlignment="1">
      <alignment horizontal="left" indent="1"/>
    </xf>
    <xf numFmtId="0" fontId="0" fillId="0" borderId="3" xfId="0" applyFill="1" applyBorder="1" applyAlignment="1">
      <alignment horizontal="left" wrapText="1" indent="1"/>
    </xf>
    <xf numFmtId="191" fontId="0" fillId="0" borderId="3" xfId="0" applyNumberFormat="1" applyFill="1" applyBorder="1" applyAlignment="1">
      <alignment horizontal="center"/>
    </xf>
    <xf numFmtId="190" fontId="0" fillId="0" borderId="0" xfId="0" applyNumberFormat="1" applyFill="1"/>
    <xf numFmtId="0" fontId="0" fillId="0" borderId="3" xfId="0" applyFont="1" applyFill="1" applyBorder="1" applyAlignment="1">
      <alignment horizontal="left" wrapText="1" indent="1"/>
    </xf>
    <xf numFmtId="164" fontId="0" fillId="0" borderId="3" xfId="0" applyNumberFormat="1" applyFill="1" applyBorder="1" applyAlignment="1">
      <alignment horizontal="center"/>
    </xf>
    <xf numFmtId="191" fontId="0" fillId="4" borderId="3" xfId="0" applyNumberFormat="1" applyFill="1" applyBorder="1" applyAlignment="1">
      <alignment horizontal="center"/>
    </xf>
    <xf numFmtId="190" fontId="0" fillId="0" borderId="1" xfId="0" applyNumberFormat="1" applyFill="1" applyBorder="1" applyAlignment="1">
      <alignment horizontal="center"/>
    </xf>
    <xf numFmtId="0" fontId="0" fillId="0" borderId="1" xfId="0" applyFill="1" applyBorder="1" applyAlignment="1">
      <alignment horizontal="left" indent="1"/>
    </xf>
    <xf numFmtId="2" fontId="81" fillId="0" borderId="3" xfId="0" applyNumberFormat="1" applyFont="1" applyFill="1" applyBorder="1" applyAlignment="1">
      <alignment horizontal="center" vertical="center" wrapText="1"/>
    </xf>
    <xf numFmtId="0" fontId="81" fillId="0" borderId="0" xfId="0" applyFont="1" applyFill="1" applyBorder="1" applyAlignment="1">
      <alignment horizontal="center"/>
    </xf>
    <xf numFmtId="0" fontId="82" fillId="0" borderId="0" xfId="0" applyFont="1" applyFill="1"/>
    <xf numFmtId="0" fontId="81" fillId="0" borderId="14" xfId="0" applyFont="1" applyFill="1" applyBorder="1" applyAlignment="1">
      <alignment horizontal="center"/>
    </xf>
    <xf numFmtId="0" fontId="84" fillId="0" borderId="0" xfId="0" applyFont="1" applyAlignment="1">
      <alignment vertical="center"/>
    </xf>
    <xf numFmtId="165" fontId="0" fillId="0" borderId="0" xfId="0" applyNumberFormat="1" applyBorder="1" applyAlignment="1">
      <alignment horizontal="left" vertical="center"/>
    </xf>
    <xf numFmtId="165" fontId="0" fillId="0" borderId="0" xfId="0" applyNumberFormat="1" applyFill="1" applyBorder="1" applyAlignment="1">
      <alignment horizontal="left" vertical="center"/>
    </xf>
    <xf numFmtId="0" fontId="85" fillId="0" borderId="0" xfId="0" applyFont="1" applyFill="1" applyAlignment="1">
      <alignment vertical="center"/>
    </xf>
    <xf numFmtId="0" fontId="85" fillId="0" borderId="0" xfId="0" applyFont="1" applyAlignment="1">
      <alignment vertical="center"/>
    </xf>
    <xf numFmtId="165" fontId="0" fillId="0" borderId="3" xfId="0" applyNumberFormat="1" applyFill="1" applyBorder="1" applyAlignment="1">
      <alignment horizontal="center"/>
    </xf>
    <xf numFmtId="165" fontId="0" fillId="0" borderId="0" xfId="0" applyNumberFormat="1" applyFill="1"/>
    <xf numFmtId="165" fontId="86" fillId="0" borderId="3" xfId="0" applyNumberFormat="1" applyFont="1" applyFill="1" applyBorder="1" applyAlignment="1">
      <alignment horizontal="center" vertical="center" wrapText="1"/>
    </xf>
    <xf numFmtId="0" fontId="86" fillId="0" borderId="3" xfId="0" applyFont="1" applyFill="1" applyBorder="1" applyAlignment="1">
      <alignment horizontal="center" vertical="center" wrapText="1"/>
    </xf>
    <xf numFmtId="165" fontId="1" fillId="0" borderId="3" xfId="0" applyNumberFormat="1" applyFont="1" applyFill="1" applyBorder="1" applyAlignment="1">
      <alignment horizontal="center"/>
    </xf>
    <xf numFmtId="0" fontId="77" fillId="0" borderId="3" xfId="0" applyFont="1" applyFill="1" applyBorder="1" applyAlignment="1">
      <alignment horizontal="left" indent="1"/>
    </xf>
    <xf numFmtId="3" fontId="86" fillId="0" borderId="3" xfId="0" applyNumberFormat="1" applyFont="1" applyFill="1" applyBorder="1" applyAlignment="1">
      <alignment horizontal="center" vertical="center" wrapText="1"/>
    </xf>
    <xf numFmtId="0" fontId="87" fillId="0" borderId="1" xfId="0" applyFont="1" applyBorder="1" applyAlignment="1">
      <alignment horizontal="center" vertical="center" wrapText="1"/>
    </xf>
    <xf numFmtId="0" fontId="88" fillId="0" borderId="3" xfId="0" applyFont="1" applyFill="1" applyBorder="1" applyAlignment="1">
      <alignment horizontal="center" vertical="center" wrapText="1"/>
    </xf>
    <xf numFmtId="0" fontId="88" fillId="0" borderId="9" xfId="0" applyFont="1" applyFill="1" applyBorder="1" applyAlignment="1">
      <alignment horizontal="center" vertical="center" wrapText="1"/>
    </xf>
    <xf numFmtId="0" fontId="88" fillId="0" borderId="1" xfId="0" applyFont="1" applyFill="1" applyBorder="1" applyAlignment="1">
      <alignment horizontal="center"/>
    </xf>
    <xf numFmtId="0" fontId="88" fillId="0" borderId="5"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left"/>
    </xf>
    <xf numFmtId="3" fontId="88" fillId="0" borderId="3" xfId="0" applyNumberFormat="1" applyFont="1" applyBorder="1" applyAlignment="1">
      <alignment horizontal="center"/>
    </xf>
    <xf numFmtId="0" fontId="88" fillId="0" borderId="3" xfId="0" applyFont="1" applyBorder="1" applyAlignment="1">
      <alignment horizontal="left" wrapText="1" indent="1"/>
    </xf>
    <xf numFmtId="0" fontId="0" fillId="0" borderId="3" xfId="0" applyBorder="1" applyAlignment="1">
      <alignment horizontal="center"/>
    </xf>
    <xf numFmtId="3" fontId="88" fillId="0" borderId="3" xfId="0" applyNumberFormat="1" applyFont="1" applyFill="1" applyBorder="1" applyAlignment="1">
      <alignment horizontal="center"/>
    </xf>
    <xf numFmtId="16" fontId="0" fillId="0" borderId="3" xfId="0" applyNumberFormat="1" applyBorder="1" applyAlignment="1">
      <alignment horizontal="center"/>
    </xf>
    <xf numFmtId="2" fontId="0" fillId="0" borderId="3" xfId="0" applyNumberFormat="1" applyBorder="1" applyAlignment="1">
      <alignment horizontal="center"/>
    </xf>
    <xf numFmtId="3" fontId="88" fillId="0" borderId="3" xfId="0"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7" fillId="0" borderId="1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xf numFmtId="2" fontId="90" fillId="0" borderId="0" xfId="0" applyNumberFormat="1" applyFont="1" applyFill="1"/>
    <xf numFmtId="0" fontId="90" fillId="0" borderId="0" xfId="0" applyFont="1" applyFill="1"/>
    <xf numFmtId="164" fontId="78" fillId="0" borderId="3" xfId="0" applyNumberFormat="1" applyFont="1" applyFill="1" applyBorder="1" applyAlignment="1">
      <alignment horizontal="center"/>
    </xf>
    <xf numFmtId="0" fontId="91" fillId="0" borderId="3" xfId="0" applyFont="1" applyFill="1" applyBorder="1"/>
    <xf numFmtId="2" fontId="91" fillId="0" borderId="0" xfId="0" applyNumberFormat="1" applyFont="1" applyFill="1"/>
    <xf numFmtId="190" fontId="91" fillId="0" borderId="0" xfId="0" applyNumberFormat="1" applyFont="1" applyFill="1"/>
    <xf numFmtId="0" fontId="91" fillId="0" borderId="0" xfId="0" applyFont="1" applyFill="1"/>
    <xf numFmtId="165" fontId="78" fillId="0" borderId="15" xfId="0" applyNumberFormat="1" applyFont="1" applyFill="1" applyBorder="1" applyAlignment="1">
      <alignment horizontal="center"/>
    </xf>
    <xf numFmtId="0" fontId="91" fillId="0" borderId="16" xfId="0" applyFont="1" applyFill="1" applyBorder="1" applyAlignment="1">
      <alignment horizontal="center"/>
    </xf>
    <xf numFmtId="165" fontId="78" fillId="0" borderId="17" xfId="0" applyNumberFormat="1" applyFont="1" applyFill="1" applyBorder="1" applyAlignment="1">
      <alignment horizontal="center"/>
    </xf>
    <xf numFmtId="165" fontId="78" fillId="0" borderId="3" xfId="0" applyNumberFormat="1" applyFont="1" applyFill="1" applyBorder="1" applyAlignment="1">
      <alignment horizontal="center"/>
    </xf>
    <xf numFmtId="0" fontId="91" fillId="0" borderId="18" xfId="0" applyFont="1" applyFill="1" applyBorder="1" applyAlignment="1">
      <alignment horizontal="left" indent="1"/>
    </xf>
    <xf numFmtId="2" fontId="81" fillId="0" borderId="17" xfId="0" applyNumberFormat="1" applyFont="1" applyFill="1" applyBorder="1" applyAlignment="1">
      <alignment horizontal="center" vertical="center" wrapText="1"/>
    </xf>
    <xf numFmtId="2" fontId="93" fillId="0" borderId="0" xfId="0" applyNumberFormat="1" applyFont="1" applyFill="1" applyBorder="1"/>
    <xf numFmtId="2" fontId="91" fillId="0" borderId="0" xfId="0" applyNumberFormat="1" applyFont="1" applyFill="1" applyBorder="1"/>
    <xf numFmtId="0" fontId="3" fillId="0" borderId="3" xfId="0" applyFont="1" applyFill="1" applyBorder="1"/>
    <xf numFmtId="0" fontId="95" fillId="5" borderId="0" xfId="0" applyFont="1" applyFill="1"/>
    <xf numFmtId="0" fontId="2" fillId="5" borderId="0" xfId="0" applyFont="1" applyFill="1"/>
    <xf numFmtId="0" fontId="48" fillId="5" borderId="0" xfId="0" applyFont="1" applyFill="1"/>
    <xf numFmtId="0" fontId="0" fillId="5" borderId="0" xfId="0" applyFont="1" applyFill="1"/>
    <xf numFmtId="0" fontId="0" fillId="5" borderId="0" xfId="0" applyFill="1"/>
    <xf numFmtId="0" fontId="6" fillId="5" borderId="0" xfId="0" applyFont="1" applyFill="1"/>
    <xf numFmtId="0" fontId="96" fillId="5" borderId="0" xfId="0" applyFont="1" applyFill="1" applyAlignment="1">
      <alignment vertical="center"/>
    </xf>
    <xf numFmtId="0" fontId="98" fillId="5" borderId="0" xfId="0" applyFont="1" applyFill="1"/>
    <xf numFmtId="0" fontId="99" fillId="5" borderId="0" xfId="0" applyFont="1" applyFill="1"/>
    <xf numFmtId="0" fontId="76" fillId="5" borderId="0" xfId="0" applyFont="1" applyFill="1"/>
    <xf numFmtId="0" fontId="75" fillId="5" borderId="0" xfId="0" applyFont="1" applyFill="1" applyAlignment="1">
      <alignment horizontal="left" indent="1"/>
    </xf>
    <xf numFmtId="0" fontId="75" fillId="5" borderId="0" xfId="0" applyFont="1" applyFill="1"/>
    <xf numFmtId="0" fontId="75" fillId="5" borderId="0" xfId="0" applyFont="1" applyFill="1" applyAlignment="1">
      <alignment horizontal="right"/>
    </xf>
    <xf numFmtId="189" fontId="76" fillId="5" borderId="0" xfId="0" applyNumberFormat="1" applyFont="1" applyFill="1"/>
    <xf numFmtId="189" fontId="76" fillId="5" borderId="0" xfId="0" applyNumberFormat="1" applyFont="1" applyFill="1" applyAlignment="1">
      <alignment horizontal="left"/>
    </xf>
    <xf numFmtId="0" fontId="75" fillId="5" borderId="0" xfId="0" applyFont="1" applyFill="1" applyAlignment="1"/>
    <xf numFmtId="0" fontId="73" fillId="5" borderId="0" xfId="0" applyFont="1" applyFill="1" applyAlignment="1"/>
    <xf numFmtId="3" fontId="4" fillId="0" borderId="1" xfId="0" applyNumberFormat="1"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3" xfId="0" applyFont="1" applyBorder="1"/>
    <xf numFmtId="3" fontId="4" fillId="0" borderId="3" xfId="0" applyNumberFormat="1" applyFont="1" applyBorder="1" applyAlignment="1">
      <alignment horizontal="center"/>
    </xf>
    <xf numFmtId="164" fontId="4" fillId="0" borderId="3" xfId="0" applyNumberFormat="1" applyFont="1" applyBorder="1" applyAlignment="1">
      <alignment horizontal="center"/>
    </xf>
    <xf numFmtId="3" fontId="4" fillId="0" borderId="1" xfId="0" applyNumberFormat="1" applyFont="1" applyFill="1" applyBorder="1" applyAlignment="1">
      <alignment horizontal="center"/>
    </xf>
    <xf numFmtId="165" fontId="4" fillId="0" borderId="1" xfId="0" applyNumberFormat="1" applyFont="1" applyFill="1" applyBorder="1"/>
    <xf numFmtId="0" fontId="4" fillId="0" borderId="3" xfId="0" applyFont="1" applyBorder="1" applyAlignment="1">
      <alignment horizontal="center"/>
    </xf>
    <xf numFmtId="164" fontId="4" fillId="0" borderId="3" xfId="0" applyNumberFormat="1" applyFont="1" applyFill="1" applyBorder="1" applyAlignment="1">
      <alignment horizontal="center"/>
    </xf>
    <xf numFmtId="0" fontId="4" fillId="0" borderId="3" xfId="0" applyFont="1" applyFill="1" applyBorder="1" applyAlignment="1">
      <alignment horizontal="center"/>
    </xf>
    <xf numFmtId="0" fontId="4" fillId="0" borderId="1" xfId="0" applyFont="1" applyBorder="1"/>
    <xf numFmtId="3" fontId="4" fillId="0" borderId="1" xfId="0" applyNumberFormat="1" applyFont="1" applyFill="1" applyBorder="1"/>
    <xf numFmtId="0" fontId="4" fillId="0" borderId="4" xfId="0" applyFont="1" applyBorder="1"/>
    <xf numFmtId="165" fontId="4" fillId="0" borderId="3" xfId="0" applyNumberFormat="1" applyFont="1" applyFill="1" applyBorder="1" applyAlignment="1">
      <alignment horizontal="center"/>
    </xf>
    <xf numFmtId="191" fontId="0" fillId="0" borderId="3" xfId="0" applyNumberFormat="1" applyFill="1" applyBorder="1" applyAlignment="1">
      <alignment horizontal="right"/>
    </xf>
    <xf numFmtId="191" fontId="94" fillId="0" borderId="3" xfId="0" applyNumberFormat="1" applyFont="1" applyFill="1" applyBorder="1" applyAlignment="1">
      <alignment horizontal="center"/>
    </xf>
    <xf numFmtId="192" fontId="1" fillId="0" borderId="3" xfId="0" applyNumberFormat="1" applyFont="1" applyFill="1" applyBorder="1" applyAlignment="1">
      <alignment horizontal="center"/>
    </xf>
    <xf numFmtId="4" fontId="0" fillId="0" borderId="3" xfId="0" applyNumberFormat="1" applyFill="1" applyBorder="1" applyAlignment="1">
      <alignment horizontal="center"/>
    </xf>
    <xf numFmtId="4" fontId="86" fillId="0" borderId="3" xfId="0" applyNumberFormat="1" applyFont="1" applyFill="1" applyBorder="1" applyAlignment="1">
      <alignment horizontal="center" vertical="center" wrapText="1"/>
    </xf>
    <xf numFmtId="165" fontId="0" fillId="0" borderId="0" xfId="0" applyNumberFormat="1" applyFill="1" applyBorder="1" applyAlignment="1">
      <alignment horizontal="center"/>
    </xf>
    <xf numFmtId="4" fontId="0" fillId="0" borderId="0" xfId="0" applyNumberFormat="1" applyFill="1" applyBorder="1" applyAlignment="1">
      <alignment horizontal="center"/>
    </xf>
    <xf numFmtId="165" fontId="78" fillId="0" borderId="24" xfId="0" applyNumberFormat="1" applyFont="1" applyFill="1" applyBorder="1" applyAlignment="1">
      <alignment horizontal="center"/>
    </xf>
    <xf numFmtId="193" fontId="1" fillId="0" borderId="3" xfId="0" applyNumberFormat="1" applyFont="1" applyBorder="1" applyAlignment="1">
      <alignment horizontal="center"/>
    </xf>
    <xf numFmtId="0" fontId="1" fillId="0" borderId="3" xfId="0" applyFont="1" applyBorder="1" applyAlignment="1">
      <alignment horizontal="center"/>
    </xf>
    <xf numFmtId="0" fontId="48" fillId="5" borderId="0" xfId="0" applyFont="1" applyFill="1" applyAlignment="1">
      <alignment horizontal="left" vertical="top" wrapText="1"/>
    </xf>
    <xf numFmtId="0" fontId="48" fillId="5" borderId="0" xfId="0" applyFont="1" applyFill="1" applyAlignment="1">
      <alignment horizontal="left" wrapText="1"/>
    </xf>
    <xf numFmtId="0" fontId="48" fillId="5" borderId="0" xfId="0" applyFont="1" applyFill="1" applyAlignment="1">
      <alignment horizontal="left"/>
    </xf>
    <xf numFmtId="0" fontId="48" fillId="5" borderId="0" xfId="0" applyFont="1" applyFill="1" applyAlignment="1">
      <alignment horizontal="left" vertical="top"/>
    </xf>
    <xf numFmtId="0" fontId="0" fillId="0" borderId="0" xfId="0" applyAlignment="1">
      <alignment vertical="top"/>
    </xf>
    <xf numFmtId="0" fontId="96" fillId="5" borderId="0" xfId="0" applyFont="1" applyFill="1" applyAlignment="1">
      <alignment horizontal="center" vertical="center"/>
    </xf>
    <xf numFmtId="0" fontId="2" fillId="0" borderId="5" xfId="0" applyFont="1" applyBorder="1" applyAlignment="1">
      <alignment horizontal="center" wrapText="1"/>
    </xf>
    <xf numFmtId="0" fontId="2" fillId="0" borderId="1" xfId="0" applyFont="1" applyBorder="1" applyAlignment="1">
      <alignment horizont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2" fontId="7" fillId="0" borderId="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95" fillId="5" borderId="0" xfId="0" applyFont="1" applyFill="1" applyAlignment="1">
      <alignment horizontal="center" wrapText="1"/>
    </xf>
    <xf numFmtId="0" fontId="95" fillId="5" borderId="0" xfId="0" applyFont="1" applyFill="1" applyAlignment="1">
      <alignment horizontal="center"/>
    </xf>
    <xf numFmtId="0" fontId="99" fillId="5" borderId="0" xfId="0" applyFont="1" applyFill="1" applyAlignment="1">
      <alignment horizontal="left" wrapText="1"/>
    </xf>
    <xf numFmtId="0" fontId="99" fillId="5" borderId="0" xfId="0" applyFont="1" applyFill="1" applyAlignment="1">
      <alignment horizontal="left"/>
    </xf>
    <xf numFmtId="0" fontId="99" fillId="5" borderId="0" xfId="0" applyFont="1" applyFill="1" applyAlignment="1">
      <alignment horizontal="left" vertical="top" wrapText="1"/>
    </xf>
    <xf numFmtId="0" fontId="99" fillId="5" borderId="0" xfId="0" applyFont="1" applyFill="1" applyAlignment="1">
      <alignment horizontal="left" vertical="top"/>
    </xf>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4" fillId="5" borderId="0" xfId="0" applyFont="1" applyFill="1" applyAlignment="1">
      <alignment horizontal="center"/>
    </xf>
    <xf numFmtId="0" fontId="98" fillId="5" borderId="0" xfId="0" applyFont="1" applyFill="1" applyAlignment="1"/>
    <xf numFmtId="0" fontId="75" fillId="5" borderId="0" xfId="0" applyFont="1" applyFill="1" applyAlignment="1">
      <alignment horizontal="left"/>
    </xf>
    <xf numFmtId="0" fontId="75" fillId="5" borderId="0" xfId="0" applyFont="1" applyFill="1" applyAlignment="1">
      <alignment horizontal="right" vertical="top" wrapText="1"/>
    </xf>
    <xf numFmtId="0" fontId="83" fillId="0" borderId="0" xfId="0" applyFont="1" applyFill="1" applyAlignment="1">
      <alignment horizontal="center"/>
    </xf>
    <xf numFmtId="0" fontId="81" fillId="0" borderId="0" xfId="0" applyFont="1" applyFill="1" applyBorder="1" applyAlignment="1">
      <alignment horizontal="center"/>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81" fillId="0" borderId="2"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9"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4" xfId="0" applyFont="1" applyFill="1" applyBorder="1" applyAlignment="1">
      <alignment horizontal="center" vertical="center" wrapText="1"/>
    </xf>
    <xf numFmtId="2" fontId="83" fillId="0" borderId="0" xfId="0" applyNumberFormat="1" applyFont="1" applyFill="1" applyAlignment="1">
      <alignment horizontal="center"/>
    </xf>
    <xf numFmtId="0" fontId="92" fillId="0" borderId="23" xfId="0" applyFont="1" applyFill="1" applyBorder="1" applyAlignment="1">
      <alignment horizontal="center" vertical="center"/>
    </xf>
    <xf numFmtId="0" fontId="92" fillId="0" borderId="19" xfId="0" applyFont="1" applyFill="1" applyBorder="1" applyAlignment="1">
      <alignment horizontal="center" vertical="center"/>
    </xf>
    <xf numFmtId="0" fontId="0" fillId="0" borderId="22" xfId="0"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top"/>
    </xf>
    <xf numFmtId="0" fontId="79" fillId="0" borderId="0" xfId="0" applyFont="1" applyAlignment="1">
      <alignment horizontal="center"/>
    </xf>
    <xf numFmtId="0" fontId="79" fillId="0" borderId="0" xfId="0" applyFont="1" applyBorder="1" applyAlignment="1">
      <alignment horizontal="center"/>
    </xf>
    <xf numFmtId="0" fontId="79" fillId="0" borderId="14" xfId="0" applyFont="1" applyBorder="1" applyAlignment="1">
      <alignment horizontal="center"/>
    </xf>
    <xf numFmtId="0" fontId="77" fillId="0" borderId="5"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1" xfId="0" applyFont="1" applyBorder="1" applyAlignment="1">
      <alignment horizontal="center" vertical="center" wrapText="1"/>
    </xf>
  </cellXfs>
  <cellStyles count="309">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883"/>
  <sheetViews>
    <sheetView tabSelected="1" topLeftCell="A22" zoomScaleNormal="100" workbookViewId="0">
      <selection activeCell="N30" sqref="N30"/>
    </sheetView>
  </sheetViews>
  <sheetFormatPr defaultRowHeight="12.75"/>
  <cols>
    <col min="1" max="8" width="9.140625" style="129"/>
    <col min="9" max="9" width="12.85546875" style="129" customWidth="1"/>
  </cols>
  <sheetData>
    <row r="1" spans="1:9" ht="20.25" customHeight="1">
      <c r="A1" s="172" t="s">
        <v>48</v>
      </c>
      <c r="B1" s="172"/>
      <c r="C1" s="172"/>
      <c r="D1" s="172"/>
      <c r="E1" s="172"/>
      <c r="F1" s="172"/>
      <c r="G1" s="172"/>
      <c r="H1" s="172"/>
      <c r="I1" s="172"/>
    </row>
    <row r="2" spans="1:9" ht="18" customHeight="1">
      <c r="A2" s="131" t="s">
        <v>178</v>
      </c>
      <c r="B2" s="131"/>
      <c r="C2" s="131"/>
      <c r="D2" s="131"/>
      <c r="E2" s="131"/>
      <c r="F2" s="131"/>
      <c r="G2" s="131"/>
      <c r="H2" s="131"/>
      <c r="I2" s="131"/>
    </row>
    <row r="3" spans="1:9" ht="18" customHeight="1">
      <c r="A3" s="125" t="s">
        <v>47</v>
      </c>
      <c r="B3" s="125"/>
      <c r="C3" s="125"/>
      <c r="D3" s="125"/>
      <c r="E3" s="125"/>
      <c r="F3" s="126"/>
      <c r="G3" s="126"/>
      <c r="H3" s="126"/>
      <c r="I3" s="126"/>
    </row>
    <row r="4" spans="1:9" ht="24.75" customHeight="1">
      <c r="A4" s="167" t="s">
        <v>207</v>
      </c>
      <c r="B4" s="167"/>
      <c r="C4" s="167"/>
      <c r="D4" s="167"/>
      <c r="E4" s="167"/>
      <c r="F4" s="167"/>
      <c r="G4" s="167"/>
      <c r="H4" s="167"/>
      <c r="I4" s="167"/>
    </row>
    <row r="5" spans="1:9" ht="24.75" customHeight="1">
      <c r="A5" s="167"/>
      <c r="B5" s="167"/>
      <c r="C5" s="167"/>
      <c r="D5" s="167"/>
      <c r="E5" s="167"/>
      <c r="F5" s="167"/>
      <c r="G5" s="167"/>
      <c r="H5" s="167"/>
      <c r="I5" s="167"/>
    </row>
    <row r="6" spans="1:9" ht="79.5" customHeight="1">
      <c r="A6" s="167"/>
      <c r="B6" s="167"/>
      <c r="C6" s="167"/>
      <c r="D6" s="167"/>
      <c r="E6" s="167"/>
      <c r="F6" s="167"/>
      <c r="G6" s="167"/>
      <c r="H6" s="167"/>
      <c r="I6" s="167"/>
    </row>
    <row r="7" spans="1:9" ht="24.75" hidden="1" customHeight="1">
      <c r="A7" s="167"/>
      <c r="B7" s="167"/>
      <c r="C7" s="167"/>
      <c r="D7" s="167"/>
      <c r="E7" s="167"/>
      <c r="F7" s="167"/>
      <c r="G7" s="167"/>
      <c r="H7" s="167"/>
      <c r="I7" s="167"/>
    </row>
    <row r="8" spans="1:9" ht="24.75" hidden="1" customHeight="1">
      <c r="A8" s="167"/>
      <c r="B8" s="167"/>
      <c r="C8" s="167"/>
      <c r="D8" s="167"/>
      <c r="E8" s="167"/>
      <c r="F8" s="167"/>
      <c r="G8" s="167"/>
      <c r="H8" s="167"/>
      <c r="I8" s="167"/>
    </row>
    <row r="9" spans="1:9" ht="18" hidden="1" customHeight="1">
      <c r="A9" s="167"/>
      <c r="B9" s="167"/>
      <c r="C9" s="167"/>
      <c r="D9" s="167"/>
      <c r="E9" s="167"/>
      <c r="F9" s="167"/>
      <c r="G9" s="167"/>
      <c r="H9" s="167"/>
      <c r="I9" s="167"/>
    </row>
    <row r="10" spans="1:9" ht="18" customHeight="1">
      <c r="A10" s="125" t="s">
        <v>46</v>
      </c>
      <c r="B10" s="125"/>
      <c r="C10" s="125"/>
      <c r="D10" s="125"/>
      <c r="E10" s="125"/>
      <c r="F10" s="126"/>
      <c r="G10" s="126"/>
      <c r="H10" s="126"/>
      <c r="I10" s="126"/>
    </row>
    <row r="11" spans="1:9" ht="18" customHeight="1">
      <c r="A11" s="167" t="s">
        <v>179</v>
      </c>
      <c r="B11" s="167"/>
      <c r="C11" s="167"/>
      <c r="D11" s="167"/>
      <c r="E11" s="167"/>
      <c r="F11" s="167"/>
      <c r="G11" s="167"/>
      <c r="H11" s="167"/>
      <c r="I11" s="167"/>
    </row>
    <row r="12" spans="1:9" s="34" customFormat="1" ht="18" customHeight="1">
      <c r="A12" s="167"/>
      <c r="B12" s="167"/>
      <c r="C12" s="167"/>
      <c r="D12" s="167"/>
      <c r="E12" s="167"/>
      <c r="F12" s="167"/>
      <c r="G12" s="167"/>
      <c r="H12" s="167"/>
      <c r="I12" s="167"/>
    </row>
    <row r="13" spans="1:9" ht="18" customHeight="1">
      <c r="A13" s="167"/>
      <c r="B13" s="167"/>
      <c r="C13" s="167"/>
      <c r="D13" s="167"/>
      <c r="E13" s="167"/>
      <c r="F13" s="167"/>
      <c r="G13" s="167"/>
      <c r="H13" s="167"/>
      <c r="I13" s="167"/>
    </row>
    <row r="14" spans="1:9" ht="18" customHeight="1">
      <c r="A14" s="167"/>
      <c r="B14" s="167"/>
      <c r="C14" s="167"/>
      <c r="D14" s="167"/>
      <c r="E14" s="167"/>
      <c r="F14" s="167"/>
      <c r="G14" s="167"/>
      <c r="H14" s="167"/>
      <c r="I14" s="167"/>
    </row>
    <row r="15" spans="1:9" ht="18" customHeight="1">
      <c r="A15" s="125" t="s">
        <v>45</v>
      </c>
      <c r="B15" s="125"/>
      <c r="C15" s="125"/>
      <c r="D15" s="125"/>
      <c r="E15" s="125"/>
      <c r="F15" s="127"/>
      <c r="G15" s="127"/>
      <c r="H15" s="127"/>
      <c r="I15" s="127"/>
    </row>
    <row r="16" spans="1:9" ht="24.75" customHeight="1">
      <c r="A16" s="168" t="s">
        <v>180</v>
      </c>
      <c r="B16" s="169"/>
      <c r="C16" s="169"/>
      <c r="D16" s="169"/>
      <c r="E16" s="169"/>
      <c r="F16" s="169"/>
      <c r="G16" s="169"/>
      <c r="H16" s="169"/>
      <c r="I16" s="169"/>
    </row>
    <row r="17" spans="1:9" ht="18" customHeight="1">
      <c r="A17" s="169"/>
      <c r="B17" s="169"/>
      <c r="C17" s="169"/>
      <c r="D17" s="169"/>
      <c r="E17" s="169"/>
      <c r="F17" s="169"/>
      <c r="G17" s="169"/>
      <c r="H17" s="169"/>
      <c r="I17" s="169"/>
    </row>
    <row r="18" spans="1:9" ht="18" customHeight="1">
      <c r="A18" s="169"/>
      <c r="B18" s="169"/>
      <c r="C18" s="169"/>
      <c r="D18" s="169"/>
      <c r="E18" s="169"/>
      <c r="F18" s="169"/>
      <c r="G18" s="169"/>
      <c r="H18" s="169"/>
      <c r="I18" s="169"/>
    </row>
    <row r="19" spans="1:9" ht="18" customHeight="1">
      <c r="A19" s="169"/>
      <c r="B19" s="169"/>
      <c r="C19" s="169"/>
      <c r="D19" s="169"/>
      <c r="E19" s="169"/>
      <c r="F19" s="169"/>
      <c r="G19" s="169"/>
      <c r="H19" s="169"/>
      <c r="I19" s="169"/>
    </row>
    <row r="20" spans="1:9" ht="18" customHeight="1">
      <c r="A20" s="169"/>
      <c r="B20" s="169"/>
      <c r="C20" s="169"/>
      <c r="D20" s="169"/>
      <c r="E20" s="169"/>
      <c r="F20" s="169"/>
      <c r="G20" s="169"/>
      <c r="H20" s="169"/>
      <c r="I20" s="169"/>
    </row>
    <row r="21" spans="1:9" ht="18" customHeight="1">
      <c r="A21" s="169"/>
      <c r="B21" s="169"/>
      <c r="C21" s="169"/>
      <c r="D21" s="169"/>
      <c r="E21" s="169"/>
      <c r="F21" s="169"/>
      <c r="G21" s="169"/>
      <c r="H21" s="169"/>
      <c r="I21" s="169"/>
    </row>
    <row r="22" spans="1:9" ht="18" customHeight="1">
      <c r="A22" s="169"/>
      <c r="B22" s="169"/>
      <c r="C22" s="169"/>
      <c r="D22" s="169"/>
      <c r="E22" s="169"/>
      <c r="F22" s="169"/>
      <c r="G22" s="169"/>
      <c r="H22" s="169"/>
      <c r="I22" s="169"/>
    </row>
    <row r="23" spans="1:9" ht="18" customHeight="1">
      <c r="A23" s="169"/>
      <c r="B23" s="169"/>
      <c r="C23" s="169"/>
      <c r="D23" s="169"/>
      <c r="E23" s="169"/>
      <c r="F23" s="169"/>
      <c r="G23" s="169"/>
      <c r="H23" s="169"/>
      <c r="I23" s="169"/>
    </row>
    <row r="24" spans="1:9" ht="18" customHeight="1">
      <c r="A24" s="169"/>
      <c r="B24" s="169"/>
      <c r="C24" s="169"/>
      <c r="D24" s="169"/>
      <c r="E24" s="169"/>
      <c r="F24" s="169"/>
      <c r="G24" s="169"/>
      <c r="H24" s="169"/>
      <c r="I24" s="169"/>
    </row>
    <row r="25" spans="1:9" ht="18" customHeight="1">
      <c r="A25" s="169"/>
      <c r="B25" s="169"/>
      <c r="C25" s="169"/>
      <c r="D25" s="169"/>
      <c r="E25" s="169"/>
      <c r="F25" s="169"/>
      <c r="G25" s="169"/>
      <c r="H25" s="169"/>
      <c r="I25" s="169"/>
    </row>
    <row r="26" spans="1:9" ht="18" customHeight="1">
      <c r="A26" s="169"/>
      <c r="B26" s="169"/>
      <c r="C26" s="169"/>
      <c r="D26" s="169"/>
      <c r="E26" s="169"/>
      <c r="F26" s="169"/>
      <c r="G26" s="169"/>
      <c r="H26" s="169"/>
      <c r="I26" s="169"/>
    </row>
    <row r="27" spans="1:9" ht="18" customHeight="1">
      <c r="A27" s="169"/>
      <c r="B27" s="169"/>
      <c r="C27" s="169"/>
      <c r="D27" s="169"/>
      <c r="E27" s="169"/>
      <c r="F27" s="169"/>
      <c r="G27" s="169"/>
      <c r="H27" s="169"/>
      <c r="I27" s="169"/>
    </row>
    <row r="28" spans="1:9" ht="18" customHeight="1">
      <c r="A28" s="169"/>
      <c r="B28" s="169"/>
      <c r="C28" s="169"/>
      <c r="D28" s="169"/>
      <c r="E28" s="169"/>
      <c r="F28" s="169"/>
      <c r="G28" s="169"/>
      <c r="H28" s="169"/>
      <c r="I28" s="169"/>
    </row>
    <row r="29" spans="1:9" ht="18" customHeight="1">
      <c r="A29" s="169"/>
      <c r="B29" s="169"/>
      <c r="C29" s="169"/>
      <c r="D29" s="169"/>
      <c r="E29" s="169"/>
      <c r="F29" s="169"/>
      <c r="G29" s="169"/>
      <c r="H29" s="169"/>
      <c r="I29" s="169"/>
    </row>
    <row r="30" spans="1:9" ht="18" customHeight="1">
      <c r="A30" s="169"/>
      <c r="B30" s="169"/>
      <c r="C30" s="169"/>
      <c r="D30" s="169"/>
      <c r="E30" s="169"/>
      <c r="F30" s="169"/>
      <c r="G30" s="169"/>
      <c r="H30" s="169"/>
      <c r="I30" s="169"/>
    </row>
    <row r="31" spans="1:9" ht="18" customHeight="1">
      <c r="A31" s="169"/>
      <c r="B31" s="169"/>
      <c r="C31" s="169"/>
      <c r="D31" s="169"/>
      <c r="E31" s="169"/>
      <c r="F31" s="169"/>
      <c r="G31" s="169"/>
      <c r="H31" s="169"/>
      <c r="I31" s="169"/>
    </row>
    <row r="32" spans="1:9" ht="18" customHeight="1">
      <c r="A32" s="169"/>
      <c r="B32" s="169"/>
      <c r="C32" s="169"/>
      <c r="D32" s="169"/>
      <c r="E32" s="169"/>
      <c r="F32" s="169"/>
      <c r="G32" s="169"/>
      <c r="H32" s="169"/>
      <c r="I32" s="169"/>
    </row>
    <row r="33" spans="1:10" ht="81.75" customHeight="1">
      <c r="A33" s="169"/>
      <c r="B33" s="169"/>
      <c r="C33" s="169"/>
      <c r="D33" s="169"/>
      <c r="E33" s="169"/>
      <c r="F33" s="169"/>
      <c r="G33" s="169"/>
      <c r="H33" s="169"/>
      <c r="I33" s="169"/>
    </row>
    <row r="34" spans="1:10" s="34" customFormat="1" ht="18" customHeight="1">
      <c r="A34" s="125" t="s">
        <v>176</v>
      </c>
      <c r="B34" s="125"/>
      <c r="C34" s="125"/>
      <c r="D34" s="125"/>
      <c r="E34" s="125"/>
      <c r="F34" s="127"/>
      <c r="G34" s="127"/>
      <c r="H34" s="127"/>
      <c r="I34" s="127"/>
    </row>
    <row r="35" spans="1:10" ht="33" customHeight="1">
      <c r="A35" s="167" t="s">
        <v>181</v>
      </c>
      <c r="B35" s="170"/>
      <c r="C35" s="170"/>
      <c r="D35" s="170"/>
      <c r="E35" s="170"/>
      <c r="F35" s="170"/>
      <c r="G35" s="170"/>
      <c r="H35" s="170"/>
      <c r="I35" s="170"/>
    </row>
    <row r="36" spans="1:10" ht="18" customHeight="1">
      <c r="A36" s="170"/>
      <c r="B36" s="170"/>
      <c r="C36" s="170"/>
      <c r="D36" s="170"/>
      <c r="E36" s="170"/>
      <c r="F36" s="170"/>
      <c r="G36" s="170"/>
      <c r="H36" s="170"/>
      <c r="I36" s="170"/>
    </row>
    <row r="37" spans="1:10" ht="18" customHeight="1">
      <c r="A37" s="170"/>
      <c r="B37" s="170"/>
      <c r="C37" s="170"/>
      <c r="D37" s="170"/>
      <c r="E37" s="170"/>
      <c r="F37" s="170"/>
      <c r="G37" s="170"/>
      <c r="H37" s="170"/>
      <c r="I37" s="170"/>
      <c r="J37" s="34"/>
    </row>
    <row r="38" spans="1:10" ht="18" customHeight="1">
      <c r="A38" s="170"/>
      <c r="B38" s="170"/>
      <c r="C38" s="170"/>
      <c r="D38" s="170"/>
      <c r="E38" s="170"/>
      <c r="F38" s="170"/>
      <c r="G38" s="170"/>
      <c r="H38" s="170"/>
      <c r="I38" s="170"/>
    </row>
    <row r="39" spans="1:10" ht="18" customHeight="1">
      <c r="A39" s="170"/>
      <c r="B39" s="170"/>
      <c r="C39" s="170"/>
      <c r="D39" s="170"/>
      <c r="E39" s="170"/>
      <c r="F39" s="170"/>
      <c r="G39" s="170"/>
      <c r="H39" s="170"/>
      <c r="I39" s="170"/>
    </row>
    <row r="40" spans="1:10" ht="18" customHeight="1">
      <c r="A40" s="170"/>
      <c r="B40" s="170"/>
      <c r="C40" s="170"/>
      <c r="D40" s="170"/>
      <c r="E40" s="170"/>
      <c r="F40" s="170"/>
      <c r="G40" s="170"/>
      <c r="H40" s="170"/>
      <c r="I40" s="170"/>
    </row>
    <row r="41" spans="1:10" ht="18" customHeight="1">
      <c r="A41" s="170"/>
      <c r="B41" s="170"/>
      <c r="C41" s="170"/>
      <c r="D41" s="170"/>
      <c r="E41" s="170"/>
      <c r="F41" s="170"/>
      <c r="G41" s="170"/>
      <c r="H41" s="170"/>
      <c r="I41" s="170"/>
    </row>
    <row r="42" spans="1:10" ht="18" customHeight="1">
      <c r="A42" s="170"/>
      <c r="B42" s="170"/>
      <c r="C42" s="170"/>
      <c r="D42" s="170"/>
      <c r="E42" s="170"/>
      <c r="F42" s="170"/>
      <c r="G42" s="170"/>
      <c r="H42" s="170"/>
      <c r="I42" s="170"/>
    </row>
    <row r="43" spans="1:10" ht="18" customHeight="1">
      <c r="A43" s="170"/>
      <c r="B43" s="170"/>
      <c r="C43" s="170"/>
      <c r="D43" s="170"/>
      <c r="E43" s="170"/>
      <c r="F43" s="170"/>
      <c r="G43" s="170"/>
      <c r="H43" s="170"/>
      <c r="I43" s="170"/>
    </row>
    <row r="44" spans="1:10" ht="18" customHeight="1">
      <c r="A44" s="170"/>
      <c r="B44" s="170"/>
      <c r="C44" s="170"/>
      <c r="D44" s="170"/>
      <c r="E44" s="170"/>
      <c r="F44" s="170"/>
      <c r="G44" s="170"/>
      <c r="H44" s="170"/>
      <c r="I44" s="170"/>
    </row>
    <row r="45" spans="1:10" ht="18" customHeight="1">
      <c r="A45" s="170"/>
      <c r="B45" s="170"/>
      <c r="C45" s="170"/>
      <c r="D45" s="170"/>
      <c r="E45" s="170"/>
      <c r="F45" s="170"/>
      <c r="G45" s="170"/>
      <c r="H45" s="170"/>
      <c r="I45" s="170"/>
    </row>
    <row r="46" spans="1:10" ht="18" customHeight="1">
      <c r="A46" s="170"/>
      <c r="B46" s="170"/>
      <c r="C46" s="170"/>
      <c r="D46" s="170"/>
      <c r="E46" s="170"/>
      <c r="F46" s="170"/>
      <c r="G46" s="170"/>
      <c r="H46" s="170"/>
      <c r="I46" s="170"/>
    </row>
    <row r="47" spans="1:10" ht="78" customHeight="1">
      <c r="A47" s="170"/>
      <c r="B47" s="170"/>
      <c r="C47" s="170"/>
      <c r="D47" s="170"/>
      <c r="E47" s="170"/>
      <c r="F47" s="170"/>
      <c r="G47" s="170"/>
      <c r="H47" s="170"/>
      <c r="I47" s="170"/>
    </row>
    <row r="48" spans="1:10" ht="15.75">
      <c r="A48" s="125" t="s">
        <v>44</v>
      </c>
      <c r="B48" s="125"/>
      <c r="C48" s="125"/>
      <c r="D48" s="125"/>
      <c r="E48" s="125"/>
      <c r="F48" s="127"/>
      <c r="G48" s="127"/>
      <c r="H48" s="127"/>
      <c r="I48" s="127"/>
    </row>
    <row r="49" spans="1:9" ht="96" customHeight="1">
      <c r="A49" s="167" t="s">
        <v>182</v>
      </c>
      <c r="B49" s="171"/>
      <c r="C49" s="171"/>
      <c r="D49" s="171"/>
      <c r="E49" s="171"/>
      <c r="F49" s="171"/>
      <c r="G49" s="171"/>
      <c r="H49" s="171"/>
      <c r="I49" s="171"/>
    </row>
    <row r="50" spans="1:9" ht="18" customHeight="1">
      <c r="A50" s="171"/>
      <c r="B50" s="171"/>
      <c r="C50" s="171"/>
      <c r="D50" s="171"/>
      <c r="E50" s="171"/>
      <c r="F50" s="171"/>
      <c r="G50" s="171"/>
      <c r="H50" s="171"/>
      <c r="I50" s="171"/>
    </row>
    <row r="51" spans="1:9" ht="18" customHeight="1">
      <c r="A51" s="171"/>
      <c r="B51" s="171"/>
      <c r="C51" s="171"/>
      <c r="D51" s="171"/>
      <c r="E51" s="171"/>
      <c r="F51" s="171"/>
      <c r="G51" s="171"/>
      <c r="H51" s="171"/>
      <c r="I51" s="171"/>
    </row>
    <row r="52" spans="1:9" ht="18" customHeight="1">
      <c r="A52" s="171"/>
      <c r="B52" s="171"/>
      <c r="C52" s="171"/>
      <c r="D52" s="171"/>
      <c r="E52" s="171"/>
      <c r="F52" s="171"/>
      <c r="G52" s="171"/>
      <c r="H52" s="171"/>
      <c r="I52" s="171"/>
    </row>
    <row r="53" spans="1:9" ht="18" customHeight="1">
      <c r="A53" s="171"/>
      <c r="B53" s="171"/>
      <c r="C53" s="171"/>
      <c r="D53" s="171"/>
      <c r="E53" s="171"/>
      <c r="F53" s="171"/>
      <c r="G53" s="171"/>
      <c r="H53" s="171"/>
      <c r="I53" s="171"/>
    </row>
    <row r="54" spans="1:9" ht="18" customHeight="1">
      <c r="A54" s="171"/>
      <c r="B54" s="171"/>
      <c r="C54" s="171"/>
      <c r="D54" s="171"/>
      <c r="E54" s="171"/>
      <c r="F54" s="171"/>
      <c r="G54" s="171"/>
      <c r="H54" s="171"/>
      <c r="I54" s="171"/>
    </row>
    <row r="55" spans="1:9" ht="18" customHeight="1">
      <c r="A55" s="171"/>
      <c r="B55" s="171"/>
      <c r="C55" s="171"/>
      <c r="D55" s="171"/>
      <c r="E55" s="171"/>
      <c r="F55" s="171"/>
      <c r="G55" s="171"/>
      <c r="H55" s="171"/>
      <c r="I55" s="171"/>
    </row>
    <row r="56" spans="1:9" ht="18" customHeight="1">
      <c r="A56" s="171"/>
      <c r="B56" s="171"/>
      <c r="C56" s="171"/>
      <c r="D56" s="171"/>
      <c r="E56" s="171"/>
      <c r="F56" s="171"/>
      <c r="G56" s="171"/>
      <c r="H56" s="171"/>
      <c r="I56" s="171"/>
    </row>
    <row r="57" spans="1:9" ht="18" customHeight="1">
      <c r="A57" s="171"/>
      <c r="B57" s="171"/>
      <c r="C57" s="171"/>
      <c r="D57" s="171"/>
      <c r="E57" s="171"/>
      <c r="F57" s="171"/>
      <c r="G57" s="171"/>
      <c r="H57" s="171"/>
      <c r="I57" s="171"/>
    </row>
    <row r="58" spans="1:9" ht="15" customHeight="1">
      <c r="A58" s="171"/>
      <c r="B58" s="171"/>
      <c r="C58" s="171"/>
      <c r="D58" s="171"/>
      <c r="E58" s="171"/>
      <c r="F58" s="171"/>
      <c r="G58" s="171"/>
      <c r="H58" s="171"/>
      <c r="I58" s="171"/>
    </row>
    <row r="59" spans="1:9" ht="18" hidden="1" customHeight="1">
      <c r="A59" s="171"/>
      <c r="B59" s="171"/>
      <c r="C59" s="171"/>
      <c r="D59" s="171"/>
      <c r="E59" s="171"/>
      <c r="F59" s="171"/>
      <c r="G59" s="171"/>
      <c r="H59" s="171"/>
      <c r="I59" s="171"/>
    </row>
    <row r="60" spans="1:9" ht="3.75" hidden="1" customHeight="1">
      <c r="A60" s="171"/>
      <c r="B60" s="171"/>
      <c r="C60" s="171"/>
      <c r="D60" s="171"/>
      <c r="E60" s="171"/>
      <c r="F60" s="171"/>
      <c r="G60" s="171"/>
      <c r="H60" s="171"/>
      <c r="I60" s="171"/>
    </row>
    <row r="61" spans="1:9" ht="18" hidden="1" customHeight="1">
      <c r="A61" s="171"/>
      <c r="B61" s="171"/>
      <c r="C61" s="171"/>
      <c r="D61" s="171"/>
      <c r="E61" s="171"/>
      <c r="F61" s="171"/>
      <c r="G61" s="171"/>
      <c r="H61" s="171"/>
      <c r="I61" s="171"/>
    </row>
    <row r="62" spans="1:9" ht="18" hidden="1" customHeight="1">
      <c r="A62" s="171"/>
      <c r="B62" s="171"/>
      <c r="C62" s="171"/>
      <c r="D62" s="171"/>
      <c r="E62" s="171"/>
      <c r="F62" s="171"/>
      <c r="G62" s="171"/>
      <c r="H62" s="171"/>
      <c r="I62" s="171"/>
    </row>
    <row r="63" spans="1:9" ht="18" hidden="1" customHeight="1">
      <c r="A63" s="171"/>
      <c r="B63" s="171"/>
      <c r="C63" s="171"/>
      <c r="D63" s="171"/>
      <c r="E63" s="171"/>
      <c r="F63" s="171"/>
      <c r="G63" s="171"/>
      <c r="H63" s="171"/>
      <c r="I63" s="171"/>
    </row>
    <row r="64" spans="1:9" ht="18" hidden="1" customHeight="1">
      <c r="A64" s="171"/>
      <c r="B64" s="171"/>
      <c r="C64" s="171"/>
      <c r="D64" s="171"/>
      <c r="E64" s="171"/>
      <c r="F64" s="171"/>
      <c r="G64" s="171"/>
      <c r="H64" s="171"/>
      <c r="I64" s="171"/>
    </row>
    <row r="65" spans="1:9" ht="13.5" hidden="1" customHeight="1">
      <c r="A65" s="171"/>
      <c r="B65" s="171"/>
      <c r="C65" s="171"/>
      <c r="D65" s="171"/>
      <c r="E65" s="171"/>
      <c r="F65" s="171"/>
      <c r="G65" s="171"/>
      <c r="H65" s="171"/>
      <c r="I65" s="171"/>
    </row>
    <row r="66" spans="1:9" ht="18" hidden="1" customHeight="1">
      <c r="A66" s="171"/>
      <c r="B66" s="171"/>
      <c r="C66" s="171"/>
      <c r="D66" s="171"/>
      <c r="E66" s="171"/>
      <c r="F66" s="171"/>
      <c r="G66" s="171"/>
      <c r="H66" s="171"/>
      <c r="I66" s="171"/>
    </row>
    <row r="67" spans="1:9" ht="18" hidden="1" customHeight="1">
      <c r="A67" s="171"/>
      <c r="B67" s="171"/>
      <c r="C67" s="171"/>
      <c r="D67" s="171"/>
      <c r="E67" s="171"/>
      <c r="F67" s="171"/>
      <c r="G67" s="171"/>
      <c r="H67" s="171"/>
      <c r="I67" s="171"/>
    </row>
    <row r="68" spans="1:9" ht="18" hidden="1" customHeight="1">
      <c r="A68" s="171"/>
      <c r="B68" s="171"/>
      <c r="C68" s="171"/>
      <c r="D68" s="171"/>
      <c r="E68" s="171"/>
      <c r="F68" s="171"/>
      <c r="G68" s="171"/>
      <c r="H68" s="171"/>
      <c r="I68" s="171"/>
    </row>
    <row r="69" spans="1:9" ht="3.75" hidden="1" customHeight="1">
      <c r="A69" s="171"/>
      <c r="B69" s="171"/>
      <c r="C69" s="171"/>
      <c r="D69" s="171"/>
      <c r="E69" s="171"/>
      <c r="F69" s="171"/>
      <c r="G69" s="171"/>
      <c r="H69" s="171"/>
      <c r="I69" s="171"/>
    </row>
    <row r="70" spans="1:9" ht="18" hidden="1" customHeight="1">
      <c r="A70" s="171"/>
      <c r="B70" s="171"/>
      <c r="C70" s="171"/>
      <c r="D70" s="171"/>
      <c r="E70" s="171"/>
      <c r="F70" s="171"/>
      <c r="G70" s="171"/>
      <c r="H70" s="171"/>
      <c r="I70" s="171"/>
    </row>
    <row r="71" spans="1:9" ht="10.5" hidden="1" customHeight="1">
      <c r="A71" s="171"/>
      <c r="B71" s="171"/>
      <c r="C71" s="171"/>
      <c r="D71" s="171"/>
      <c r="E71" s="171"/>
      <c r="F71" s="171"/>
      <c r="G71" s="171"/>
      <c r="H71" s="171"/>
      <c r="I71" s="171"/>
    </row>
    <row r="72" spans="1:9" ht="18" customHeight="1">
      <c r="A72" s="127"/>
      <c r="B72" s="127"/>
      <c r="C72" s="127"/>
      <c r="D72" s="127"/>
      <c r="E72" s="127"/>
      <c r="F72" s="127"/>
      <c r="G72" s="127"/>
      <c r="H72" s="127"/>
      <c r="I72" s="127"/>
    </row>
    <row r="73" spans="1:9" ht="18" customHeight="1">
      <c r="A73" s="127"/>
      <c r="B73" s="127"/>
      <c r="C73" s="127"/>
      <c r="D73" s="127"/>
      <c r="E73" s="127"/>
      <c r="F73" s="127"/>
      <c r="G73" s="127"/>
      <c r="H73" s="127"/>
      <c r="I73" s="127"/>
    </row>
    <row r="74" spans="1:9" ht="18" customHeight="1">
      <c r="A74" s="127"/>
      <c r="B74" s="127"/>
      <c r="C74" s="127"/>
      <c r="D74" s="127"/>
      <c r="E74" s="127"/>
      <c r="F74" s="127"/>
      <c r="G74" s="127"/>
      <c r="H74" s="127"/>
      <c r="I74" s="127"/>
    </row>
    <row r="75" spans="1:9" ht="18" customHeight="1">
      <c r="A75" s="127" t="s">
        <v>43</v>
      </c>
      <c r="B75" s="127"/>
      <c r="C75" s="127"/>
      <c r="D75" s="127"/>
      <c r="E75" s="127"/>
      <c r="F75" s="127"/>
      <c r="G75" s="127"/>
      <c r="H75" s="127"/>
      <c r="I75" s="127"/>
    </row>
    <row r="76" spans="1:9" ht="18" customHeight="1">
      <c r="A76" s="127" t="s">
        <v>42</v>
      </c>
      <c r="B76" s="127"/>
      <c r="C76" s="127"/>
      <c r="D76" s="127"/>
      <c r="E76" s="127"/>
      <c r="F76" s="127"/>
      <c r="G76" s="127"/>
      <c r="H76" s="127"/>
      <c r="I76" s="127"/>
    </row>
    <row r="77" spans="1:9" ht="18" customHeight="1">
      <c r="A77" s="127" t="s">
        <v>41</v>
      </c>
      <c r="B77" s="127"/>
      <c r="C77" s="127"/>
      <c r="D77" s="127"/>
      <c r="E77" s="127"/>
      <c r="F77" s="127"/>
      <c r="G77" s="127"/>
      <c r="H77" s="127"/>
      <c r="I77" s="127"/>
    </row>
    <row r="78" spans="1:9" ht="16.5" customHeight="1">
      <c r="A78" s="128"/>
      <c r="B78" s="128"/>
      <c r="C78" s="128"/>
      <c r="D78" s="128"/>
      <c r="E78" s="128"/>
      <c r="F78" s="128"/>
      <c r="G78" s="128"/>
      <c r="H78" s="128"/>
      <c r="I78" s="128"/>
    </row>
    <row r="79" spans="1:9" ht="16.5" customHeight="1"/>
    <row r="80" spans="1:9" ht="16.5" customHeight="1"/>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c r="A90" s="130"/>
      <c r="B90" s="130"/>
      <c r="C90" s="130"/>
      <c r="D90" s="130"/>
      <c r="E90" s="130"/>
      <c r="F90" s="130"/>
      <c r="G90" s="130"/>
      <c r="H90" s="130"/>
      <c r="I90" s="130"/>
    </row>
    <row r="91" spans="1:9" ht="16.5" customHeight="1">
      <c r="A91" s="130"/>
      <c r="B91" s="130"/>
      <c r="C91" s="130"/>
      <c r="D91" s="130"/>
      <c r="E91" s="130"/>
      <c r="F91" s="130"/>
      <c r="G91" s="130"/>
      <c r="H91" s="130"/>
      <c r="I91" s="130"/>
    </row>
    <row r="92" spans="1:9" ht="16.5" customHeight="1">
      <c r="A92" s="130"/>
      <c r="B92" s="130"/>
      <c r="C92" s="130"/>
      <c r="D92" s="130"/>
      <c r="E92" s="130"/>
      <c r="F92" s="130"/>
      <c r="G92" s="130"/>
      <c r="H92" s="130"/>
      <c r="I92" s="130"/>
    </row>
    <row r="93" spans="1:9" ht="16.5" customHeight="1">
      <c r="A93" s="130"/>
      <c r="B93" s="130"/>
      <c r="C93" s="130"/>
      <c r="D93" s="130"/>
      <c r="E93" s="130"/>
      <c r="F93" s="130"/>
      <c r="G93" s="130"/>
      <c r="H93" s="130"/>
      <c r="I93" s="130"/>
    </row>
    <row r="94" spans="1:9" ht="16.5" customHeight="1">
      <c r="A94" s="130"/>
      <c r="B94" s="130"/>
      <c r="C94" s="130"/>
      <c r="D94" s="130"/>
      <c r="E94" s="130"/>
      <c r="F94" s="130"/>
      <c r="G94" s="130"/>
      <c r="H94" s="130"/>
      <c r="I94" s="130"/>
    </row>
    <row r="95" spans="1:9" ht="16.5" customHeight="1">
      <c r="A95" s="130"/>
      <c r="B95" s="130"/>
      <c r="C95" s="130"/>
      <c r="D95" s="130"/>
      <c r="E95" s="130"/>
      <c r="F95" s="130"/>
      <c r="G95" s="130"/>
      <c r="H95" s="130"/>
      <c r="I95" s="130"/>
    </row>
    <row r="96" spans="1:9" ht="16.5" customHeight="1">
      <c r="A96" s="130"/>
      <c r="B96" s="130"/>
      <c r="C96" s="130"/>
      <c r="D96" s="130"/>
      <c r="E96" s="130"/>
      <c r="F96" s="130"/>
      <c r="G96" s="130"/>
      <c r="H96" s="130"/>
      <c r="I96" s="130"/>
    </row>
    <row r="97" spans="1:9" ht="16.5" customHeight="1">
      <c r="A97" s="130"/>
      <c r="B97" s="130"/>
      <c r="C97" s="130"/>
      <c r="D97" s="130"/>
      <c r="E97" s="130"/>
      <c r="F97" s="130"/>
      <c r="G97" s="130"/>
      <c r="H97" s="130"/>
      <c r="I97" s="130"/>
    </row>
    <row r="98" spans="1:9" ht="16.5" customHeight="1">
      <c r="A98" s="130"/>
      <c r="B98" s="130"/>
      <c r="C98" s="130"/>
      <c r="D98" s="130"/>
      <c r="E98" s="130"/>
      <c r="F98" s="130"/>
      <c r="G98" s="130"/>
      <c r="H98" s="130"/>
      <c r="I98" s="130"/>
    </row>
    <row r="99" spans="1:9" ht="16.5" customHeight="1">
      <c r="A99" s="130"/>
      <c r="B99" s="130"/>
      <c r="C99" s="130"/>
      <c r="D99" s="130"/>
      <c r="E99" s="130"/>
      <c r="F99" s="130"/>
      <c r="G99" s="130"/>
      <c r="H99" s="130"/>
      <c r="I99" s="130"/>
    </row>
    <row r="100" spans="1:9" ht="16.5" customHeight="1">
      <c r="A100" s="130"/>
      <c r="B100" s="130"/>
      <c r="C100" s="130"/>
      <c r="D100" s="130"/>
      <c r="E100" s="130"/>
      <c r="F100" s="130"/>
      <c r="G100" s="130"/>
      <c r="H100" s="130"/>
      <c r="I100" s="130"/>
    </row>
    <row r="101" spans="1:9" ht="16.5" customHeight="1">
      <c r="A101" s="130"/>
      <c r="B101" s="130"/>
      <c r="C101" s="130"/>
      <c r="D101" s="130"/>
      <c r="E101" s="130"/>
      <c r="F101" s="130"/>
      <c r="G101" s="130"/>
      <c r="H101" s="130"/>
      <c r="I101" s="130"/>
    </row>
    <row r="102" spans="1:9" ht="16.5" customHeight="1">
      <c r="A102" s="130"/>
      <c r="B102" s="130"/>
      <c r="C102" s="130"/>
      <c r="D102" s="130"/>
      <c r="E102" s="130"/>
      <c r="F102" s="130"/>
      <c r="G102" s="130"/>
      <c r="H102" s="130"/>
      <c r="I102" s="130"/>
    </row>
    <row r="103" spans="1:9" ht="16.5" customHeight="1">
      <c r="A103" s="130"/>
      <c r="B103" s="130"/>
      <c r="C103" s="130"/>
      <c r="D103" s="130"/>
      <c r="E103" s="130"/>
      <c r="F103" s="130"/>
      <c r="G103" s="130"/>
      <c r="H103" s="130"/>
      <c r="I103" s="130"/>
    </row>
    <row r="104" spans="1:9" ht="16.5" customHeight="1">
      <c r="A104" s="130"/>
      <c r="B104" s="130"/>
      <c r="C104" s="130"/>
      <c r="D104" s="130"/>
      <c r="E104" s="130"/>
      <c r="F104" s="130"/>
      <c r="G104" s="130"/>
      <c r="H104" s="130"/>
      <c r="I104" s="130"/>
    </row>
    <row r="105" spans="1:9" ht="16.5" customHeight="1">
      <c r="A105" s="130"/>
      <c r="B105" s="130"/>
      <c r="C105" s="130"/>
      <c r="D105" s="130"/>
      <c r="E105" s="130"/>
      <c r="F105" s="130"/>
      <c r="G105" s="130"/>
      <c r="H105" s="130"/>
      <c r="I105" s="130"/>
    </row>
    <row r="106" spans="1:9" ht="16.5" customHeight="1">
      <c r="A106" s="130"/>
      <c r="B106" s="130"/>
      <c r="C106" s="130"/>
      <c r="D106" s="130"/>
      <c r="E106" s="130"/>
      <c r="F106" s="130"/>
      <c r="G106" s="130"/>
      <c r="H106" s="130"/>
      <c r="I106" s="130"/>
    </row>
    <row r="107" spans="1:9" ht="16.5" customHeight="1">
      <c r="A107" s="130"/>
      <c r="B107" s="130"/>
      <c r="C107" s="130"/>
      <c r="D107" s="130"/>
      <c r="E107" s="130"/>
      <c r="F107" s="130"/>
      <c r="G107" s="130"/>
      <c r="H107" s="130"/>
      <c r="I107" s="130"/>
    </row>
    <row r="108" spans="1:9" ht="16.5" customHeight="1">
      <c r="A108" s="130"/>
      <c r="B108" s="130"/>
      <c r="C108" s="130"/>
      <c r="D108" s="130"/>
      <c r="E108" s="130"/>
      <c r="F108" s="130"/>
      <c r="G108" s="130"/>
      <c r="H108" s="130"/>
      <c r="I108" s="130"/>
    </row>
    <row r="109" spans="1:9" ht="16.5" customHeight="1">
      <c r="A109" s="130"/>
      <c r="B109" s="130"/>
      <c r="C109" s="130"/>
      <c r="D109" s="130"/>
      <c r="E109" s="130"/>
      <c r="F109" s="130"/>
      <c r="G109" s="130"/>
      <c r="H109" s="130"/>
      <c r="I109" s="130"/>
    </row>
    <row r="110" spans="1:9" ht="16.5" customHeight="1">
      <c r="A110" s="130"/>
      <c r="B110" s="130"/>
      <c r="C110" s="130"/>
      <c r="D110" s="130"/>
      <c r="E110" s="130"/>
      <c r="F110" s="130"/>
      <c r="G110" s="130"/>
      <c r="H110" s="130"/>
      <c r="I110" s="130"/>
    </row>
    <row r="111" spans="1:9" ht="16.5" customHeight="1">
      <c r="A111" s="130"/>
      <c r="B111" s="130"/>
      <c r="C111" s="130"/>
      <c r="D111" s="130"/>
      <c r="E111" s="130"/>
      <c r="F111" s="130"/>
      <c r="G111" s="130"/>
      <c r="H111" s="130"/>
      <c r="I111" s="130"/>
    </row>
    <row r="112" spans="1:9" ht="16.5" customHeight="1">
      <c r="A112" s="130"/>
      <c r="B112" s="130"/>
      <c r="C112" s="130"/>
      <c r="D112" s="130"/>
      <c r="E112" s="130"/>
      <c r="F112" s="130"/>
      <c r="G112" s="130"/>
      <c r="H112" s="130"/>
      <c r="I112" s="130"/>
    </row>
    <row r="113" spans="1:9" ht="16.5" customHeight="1">
      <c r="A113" s="130"/>
      <c r="B113" s="130"/>
      <c r="C113" s="130"/>
      <c r="D113" s="130"/>
      <c r="E113" s="130"/>
      <c r="F113" s="130"/>
      <c r="G113" s="130"/>
      <c r="H113" s="130"/>
      <c r="I113" s="130"/>
    </row>
    <row r="114" spans="1:9" ht="16.5" customHeight="1">
      <c r="A114" s="130"/>
      <c r="B114" s="130"/>
      <c r="C114" s="130"/>
      <c r="D114" s="130"/>
      <c r="E114" s="130"/>
      <c r="F114" s="130"/>
      <c r="G114" s="130"/>
      <c r="H114" s="130"/>
      <c r="I114" s="130"/>
    </row>
    <row r="115" spans="1:9" ht="16.5" customHeight="1">
      <c r="A115" s="130"/>
      <c r="B115" s="130"/>
      <c r="C115" s="130"/>
      <c r="D115" s="130"/>
      <c r="E115" s="130"/>
      <c r="F115" s="130"/>
      <c r="G115" s="130"/>
      <c r="H115" s="130"/>
      <c r="I115" s="130"/>
    </row>
    <row r="116" spans="1:9" ht="16.5" customHeight="1">
      <c r="A116" s="130"/>
      <c r="B116" s="130"/>
      <c r="C116" s="130"/>
      <c r="D116" s="130"/>
      <c r="E116" s="130"/>
      <c r="F116" s="130"/>
      <c r="G116" s="130"/>
      <c r="H116" s="130"/>
      <c r="I116" s="130"/>
    </row>
    <row r="117" spans="1:9" ht="16.5" customHeight="1">
      <c r="A117" s="130"/>
      <c r="B117" s="130"/>
      <c r="C117" s="130"/>
      <c r="D117" s="130"/>
      <c r="E117" s="130"/>
      <c r="F117" s="130"/>
      <c r="G117" s="130"/>
      <c r="H117" s="130"/>
      <c r="I117" s="130"/>
    </row>
    <row r="118" spans="1:9" ht="16.5" customHeight="1">
      <c r="A118" s="130"/>
      <c r="B118" s="130"/>
      <c r="C118" s="130"/>
      <c r="D118" s="130"/>
      <c r="E118" s="130"/>
      <c r="F118" s="130"/>
      <c r="G118" s="130"/>
      <c r="H118" s="130"/>
      <c r="I118" s="130"/>
    </row>
    <row r="119" spans="1:9" ht="16.5" customHeight="1">
      <c r="A119" s="130"/>
      <c r="B119" s="130"/>
      <c r="C119" s="130"/>
      <c r="D119" s="130"/>
      <c r="E119" s="130"/>
      <c r="F119" s="130"/>
      <c r="G119" s="130"/>
      <c r="H119" s="130"/>
      <c r="I119" s="130"/>
    </row>
    <row r="120" spans="1:9" ht="16.5" customHeight="1">
      <c r="A120" s="130"/>
      <c r="B120" s="130"/>
      <c r="C120" s="130"/>
      <c r="D120" s="130"/>
      <c r="E120" s="130"/>
      <c r="F120" s="130"/>
      <c r="G120" s="130"/>
      <c r="H120" s="130"/>
      <c r="I120" s="130"/>
    </row>
    <row r="121" spans="1:9" ht="16.5" customHeight="1">
      <c r="A121" s="130"/>
      <c r="B121" s="130"/>
      <c r="C121" s="130"/>
      <c r="D121" s="130"/>
      <c r="E121" s="130"/>
      <c r="F121" s="130"/>
      <c r="G121" s="130"/>
      <c r="H121" s="130"/>
      <c r="I121" s="130"/>
    </row>
    <row r="122" spans="1:9" ht="16.5" customHeight="1">
      <c r="A122" s="130"/>
      <c r="B122" s="130"/>
      <c r="C122" s="130"/>
      <c r="D122" s="130"/>
      <c r="E122" s="130"/>
      <c r="F122" s="130"/>
      <c r="G122" s="130"/>
      <c r="H122" s="130"/>
      <c r="I122" s="130"/>
    </row>
    <row r="123" spans="1:9" ht="16.5" customHeight="1">
      <c r="A123" s="130"/>
      <c r="B123" s="130"/>
      <c r="C123" s="130"/>
      <c r="D123" s="130"/>
      <c r="E123" s="130"/>
      <c r="F123" s="130"/>
      <c r="G123" s="130"/>
      <c r="H123" s="130"/>
      <c r="I123" s="130"/>
    </row>
    <row r="124" spans="1:9" ht="16.5" customHeight="1">
      <c r="A124" s="130"/>
      <c r="B124" s="130"/>
      <c r="C124" s="130"/>
      <c r="D124" s="130"/>
      <c r="E124" s="130"/>
      <c r="F124" s="130"/>
      <c r="G124" s="130"/>
      <c r="H124" s="130"/>
      <c r="I124" s="130"/>
    </row>
    <row r="125" spans="1:9" ht="16.5" customHeight="1">
      <c r="A125" s="130"/>
      <c r="B125" s="130"/>
      <c r="C125" s="130"/>
      <c r="D125" s="130"/>
      <c r="E125" s="130"/>
      <c r="F125" s="130"/>
      <c r="G125" s="130"/>
      <c r="H125" s="130"/>
      <c r="I125" s="130"/>
    </row>
    <row r="126" spans="1:9" ht="16.5" customHeight="1">
      <c r="A126" s="130"/>
      <c r="B126" s="130"/>
      <c r="C126" s="130"/>
      <c r="D126" s="130"/>
      <c r="E126" s="130"/>
      <c r="F126" s="130"/>
      <c r="G126" s="130"/>
      <c r="H126" s="130"/>
      <c r="I126" s="130"/>
    </row>
    <row r="127" spans="1:9" ht="16.5" customHeight="1">
      <c r="A127" s="130"/>
      <c r="B127" s="130"/>
      <c r="C127" s="130"/>
      <c r="D127" s="130"/>
      <c r="E127" s="130"/>
      <c r="F127" s="130"/>
      <c r="G127" s="130"/>
      <c r="H127" s="130"/>
      <c r="I127" s="130"/>
    </row>
    <row r="128" spans="1:9" ht="16.5" customHeight="1">
      <c r="A128" s="130"/>
      <c r="B128" s="130"/>
      <c r="C128" s="130"/>
      <c r="D128" s="130"/>
      <c r="E128" s="130"/>
      <c r="F128" s="130"/>
      <c r="G128" s="130"/>
      <c r="H128" s="130"/>
      <c r="I128" s="130"/>
    </row>
    <row r="129" spans="1:9" ht="16.5" customHeight="1">
      <c r="A129" s="130"/>
      <c r="B129" s="130"/>
      <c r="C129" s="130"/>
      <c r="D129" s="130"/>
      <c r="E129" s="130"/>
      <c r="F129" s="130"/>
      <c r="G129" s="130"/>
      <c r="H129" s="130"/>
      <c r="I129" s="130"/>
    </row>
    <row r="130" spans="1:9" ht="16.5" customHeight="1">
      <c r="A130" s="130"/>
      <c r="B130" s="130"/>
      <c r="C130" s="130"/>
      <c r="D130" s="130"/>
      <c r="E130" s="130"/>
      <c r="F130" s="130"/>
      <c r="G130" s="130"/>
      <c r="H130" s="130"/>
      <c r="I130" s="130"/>
    </row>
    <row r="131" spans="1:9" ht="16.5" customHeight="1">
      <c r="A131" s="130"/>
      <c r="B131" s="130"/>
      <c r="C131" s="130"/>
      <c r="D131" s="130"/>
      <c r="E131" s="130"/>
      <c r="F131" s="130"/>
      <c r="G131" s="130"/>
      <c r="H131" s="130"/>
      <c r="I131" s="130"/>
    </row>
    <row r="132" spans="1:9" ht="16.5" customHeight="1">
      <c r="A132" s="130"/>
      <c r="B132" s="130"/>
      <c r="C132" s="130"/>
      <c r="D132" s="130"/>
      <c r="E132" s="130"/>
      <c r="F132" s="130"/>
      <c r="G132" s="130"/>
      <c r="H132" s="130"/>
      <c r="I132" s="130"/>
    </row>
    <row r="133" spans="1:9" ht="16.5" customHeight="1">
      <c r="A133" s="130"/>
      <c r="B133" s="130"/>
      <c r="C133" s="130"/>
      <c r="D133" s="130"/>
      <c r="E133" s="130"/>
      <c r="F133" s="130"/>
      <c r="G133" s="130"/>
      <c r="H133" s="130"/>
      <c r="I133" s="130"/>
    </row>
    <row r="134" spans="1:9" ht="16.5" customHeight="1">
      <c r="A134" s="130"/>
      <c r="B134" s="130"/>
      <c r="C134" s="130"/>
      <c r="D134" s="130"/>
      <c r="E134" s="130"/>
      <c r="F134" s="130"/>
      <c r="G134" s="130"/>
      <c r="H134" s="130"/>
      <c r="I134" s="130"/>
    </row>
    <row r="135" spans="1:9" ht="16.5" customHeight="1">
      <c r="A135" s="130"/>
      <c r="B135" s="130"/>
      <c r="C135" s="130"/>
      <c r="D135" s="130"/>
      <c r="E135" s="130"/>
      <c r="F135" s="130"/>
      <c r="G135" s="130"/>
      <c r="H135" s="130"/>
      <c r="I135" s="130"/>
    </row>
    <row r="136" spans="1:9" ht="16.5" customHeight="1">
      <c r="A136" s="130"/>
      <c r="B136" s="130"/>
      <c r="C136" s="130"/>
      <c r="D136" s="130"/>
      <c r="E136" s="130"/>
      <c r="F136" s="130"/>
      <c r="G136" s="130"/>
      <c r="H136" s="130"/>
      <c r="I136" s="130"/>
    </row>
    <row r="137" spans="1:9" ht="16.5" customHeight="1">
      <c r="A137" s="130"/>
      <c r="B137" s="130"/>
      <c r="C137" s="130"/>
      <c r="D137" s="130"/>
      <c r="E137" s="130"/>
      <c r="F137" s="130"/>
      <c r="G137" s="130"/>
      <c r="H137" s="130"/>
      <c r="I137" s="130"/>
    </row>
    <row r="138" spans="1:9" ht="16.5" customHeight="1">
      <c r="A138" s="130"/>
      <c r="B138" s="130"/>
      <c r="C138" s="130"/>
      <c r="D138" s="130"/>
      <c r="E138" s="130"/>
      <c r="F138" s="130"/>
      <c r="G138" s="130"/>
      <c r="H138" s="130"/>
      <c r="I138" s="130"/>
    </row>
    <row r="139" spans="1:9" ht="16.5" customHeight="1">
      <c r="A139" s="130"/>
      <c r="B139" s="130"/>
      <c r="C139" s="130"/>
      <c r="D139" s="130"/>
      <c r="E139" s="130"/>
      <c r="F139" s="130"/>
      <c r="G139" s="130"/>
      <c r="H139" s="130"/>
      <c r="I139" s="130"/>
    </row>
    <row r="140" spans="1:9" ht="16.5" customHeight="1">
      <c r="A140" s="130"/>
      <c r="B140" s="130"/>
      <c r="C140" s="130"/>
      <c r="D140" s="130"/>
      <c r="E140" s="130"/>
      <c r="F140" s="130"/>
      <c r="G140" s="130"/>
      <c r="H140" s="130"/>
      <c r="I140" s="130"/>
    </row>
    <row r="141" spans="1:9" ht="16.5" customHeight="1">
      <c r="A141" s="130"/>
      <c r="B141" s="130"/>
      <c r="C141" s="130"/>
      <c r="D141" s="130"/>
      <c r="E141" s="130"/>
      <c r="F141" s="130"/>
      <c r="G141" s="130"/>
      <c r="H141" s="130"/>
      <c r="I141" s="130"/>
    </row>
    <row r="142" spans="1:9" ht="16.5" customHeight="1">
      <c r="A142" s="130"/>
      <c r="B142" s="130"/>
      <c r="C142" s="130"/>
      <c r="D142" s="130"/>
      <c r="E142" s="130"/>
      <c r="F142" s="130"/>
      <c r="G142" s="130"/>
      <c r="H142" s="130"/>
      <c r="I142" s="130"/>
    </row>
    <row r="143" spans="1:9" ht="16.5" customHeight="1">
      <c r="A143" s="130"/>
      <c r="B143" s="130"/>
      <c r="C143" s="130"/>
      <c r="D143" s="130"/>
      <c r="E143" s="130"/>
      <c r="F143" s="130"/>
      <c r="G143" s="130"/>
      <c r="H143" s="130"/>
      <c r="I143" s="130"/>
    </row>
    <row r="144" spans="1:9" ht="16.5" customHeight="1">
      <c r="A144" s="130"/>
      <c r="B144" s="130"/>
      <c r="C144" s="130"/>
      <c r="D144" s="130"/>
      <c r="E144" s="130"/>
      <c r="F144" s="130"/>
      <c r="G144" s="130"/>
      <c r="H144" s="130"/>
      <c r="I144" s="130"/>
    </row>
    <row r="145" spans="1:9" ht="16.5" customHeight="1">
      <c r="A145" s="130"/>
      <c r="B145" s="130"/>
      <c r="C145" s="130"/>
      <c r="D145" s="130"/>
      <c r="E145" s="130"/>
      <c r="F145" s="130"/>
      <c r="G145" s="130"/>
      <c r="H145" s="130"/>
      <c r="I145" s="130"/>
    </row>
    <row r="146" spans="1:9" ht="16.5" customHeight="1">
      <c r="A146" s="130"/>
      <c r="B146" s="130"/>
      <c r="C146" s="130"/>
      <c r="D146" s="130"/>
      <c r="E146" s="130"/>
      <c r="F146" s="130"/>
      <c r="G146" s="130"/>
      <c r="H146" s="130"/>
      <c r="I146" s="130"/>
    </row>
    <row r="147" spans="1:9" ht="16.5" customHeight="1">
      <c r="A147" s="130"/>
      <c r="B147" s="130"/>
      <c r="C147" s="130"/>
      <c r="D147" s="130"/>
      <c r="E147" s="130"/>
      <c r="F147" s="130"/>
      <c r="G147" s="130"/>
      <c r="H147" s="130"/>
      <c r="I147" s="130"/>
    </row>
    <row r="148" spans="1:9" ht="16.5" customHeight="1">
      <c r="A148" s="130"/>
      <c r="B148" s="130"/>
      <c r="C148" s="130"/>
      <c r="D148" s="130"/>
      <c r="E148" s="130"/>
      <c r="F148" s="130"/>
      <c r="G148" s="130"/>
      <c r="H148" s="130"/>
      <c r="I148" s="130"/>
    </row>
    <row r="149" spans="1:9" ht="16.5" customHeight="1">
      <c r="A149" s="130"/>
      <c r="B149" s="130"/>
      <c r="C149" s="130"/>
      <c r="D149" s="130"/>
      <c r="E149" s="130"/>
      <c r="F149" s="130"/>
      <c r="G149" s="130"/>
      <c r="H149" s="130"/>
      <c r="I149" s="130"/>
    </row>
    <row r="150" spans="1:9" ht="16.5" customHeight="1">
      <c r="A150" s="130"/>
      <c r="B150" s="130"/>
      <c r="C150" s="130"/>
      <c r="D150" s="130"/>
      <c r="E150" s="130"/>
      <c r="F150" s="130"/>
      <c r="G150" s="130"/>
      <c r="H150" s="130"/>
      <c r="I150" s="130"/>
    </row>
    <row r="151" spans="1:9" ht="16.5" customHeight="1">
      <c r="A151" s="130"/>
      <c r="B151" s="130"/>
      <c r="C151" s="130"/>
      <c r="D151" s="130"/>
      <c r="E151" s="130"/>
      <c r="F151" s="130"/>
      <c r="G151" s="130"/>
      <c r="H151" s="130"/>
      <c r="I151" s="130"/>
    </row>
    <row r="152" spans="1:9" ht="16.5" customHeight="1">
      <c r="A152" s="130"/>
      <c r="B152" s="130"/>
      <c r="C152" s="130"/>
      <c r="D152" s="130"/>
      <c r="E152" s="130"/>
      <c r="F152" s="130"/>
      <c r="G152" s="130"/>
      <c r="H152" s="130"/>
      <c r="I152" s="130"/>
    </row>
    <row r="153" spans="1:9" ht="16.5" customHeight="1">
      <c r="A153" s="130"/>
      <c r="B153" s="130"/>
      <c r="C153" s="130"/>
      <c r="D153" s="130"/>
      <c r="E153" s="130"/>
      <c r="F153" s="130"/>
      <c r="G153" s="130"/>
      <c r="H153" s="130"/>
      <c r="I153" s="130"/>
    </row>
    <row r="154" spans="1:9" ht="16.5" customHeight="1">
      <c r="A154" s="130"/>
      <c r="B154" s="130"/>
      <c r="C154" s="130"/>
      <c r="D154" s="130"/>
      <c r="E154" s="130"/>
      <c r="F154" s="130"/>
      <c r="G154" s="130"/>
      <c r="H154" s="130"/>
      <c r="I154" s="130"/>
    </row>
    <row r="155" spans="1:9" ht="16.5" customHeight="1">
      <c r="A155" s="130"/>
      <c r="B155" s="130"/>
      <c r="C155" s="130"/>
      <c r="D155" s="130"/>
      <c r="E155" s="130"/>
      <c r="F155" s="130"/>
      <c r="G155" s="130"/>
      <c r="H155" s="130"/>
      <c r="I155" s="130"/>
    </row>
    <row r="156" spans="1:9" ht="16.5" customHeight="1">
      <c r="A156" s="130"/>
      <c r="B156" s="130"/>
      <c r="C156" s="130"/>
      <c r="D156" s="130"/>
      <c r="E156" s="130"/>
      <c r="F156" s="130"/>
      <c r="G156" s="130"/>
      <c r="H156" s="130"/>
      <c r="I156" s="130"/>
    </row>
    <row r="157" spans="1:9" ht="16.5" customHeight="1">
      <c r="A157" s="130"/>
      <c r="B157" s="130"/>
      <c r="C157" s="130"/>
      <c r="D157" s="130"/>
      <c r="E157" s="130"/>
      <c r="F157" s="130"/>
      <c r="G157" s="130"/>
      <c r="H157" s="130"/>
      <c r="I157" s="130"/>
    </row>
    <row r="158" spans="1:9" ht="16.5" customHeight="1">
      <c r="A158" s="130"/>
      <c r="B158" s="130"/>
      <c r="C158" s="130"/>
      <c r="D158" s="130"/>
      <c r="E158" s="130"/>
      <c r="F158" s="130"/>
      <c r="G158" s="130"/>
      <c r="H158" s="130"/>
      <c r="I158" s="130"/>
    </row>
    <row r="159" spans="1:9" ht="16.5" customHeight="1">
      <c r="A159" s="130"/>
      <c r="B159" s="130"/>
      <c r="C159" s="130"/>
      <c r="D159" s="130"/>
      <c r="E159" s="130"/>
      <c r="F159" s="130"/>
      <c r="G159" s="130"/>
      <c r="H159" s="130"/>
      <c r="I159" s="130"/>
    </row>
    <row r="160" spans="1:9" ht="16.5" customHeight="1">
      <c r="A160" s="130"/>
      <c r="B160" s="130"/>
      <c r="C160" s="130"/>
      <c r="D160" s="130"/>
      <c r="E160" s="130"/>
      <c r="F160" s="130"/>
      <c r="G160" s="130"/>
      <c r="H160" s="130"/>
      <c r="I160" s="130"/>
    </row>
    <row r="161" spans="1:9" ht="16.5" customHeight="1">
      <c r="A161" s="130"/>
      <c r="B161" s="130"/>
      <c r="C161" s="130"/>
      <c r="D161" s="130"/>
      <c r="E161" s="130"/>
      <c r="F161" s="130"/>
      <c r="G161" s="130"/>
      <c r="H161" s="130"/>
      <c r="I161" s="130"/>
    </row>
    <row r="162" spans="1:9" ht="16.5" customHeight="1">
      <c r="A162" s="130"/>
      <c r="B162" s="130"/>
      <c r="C162" s="130"/>
      <c r="D162" s="130"/>
      <c r="E162" s="130"/>
      <c r="F162" s="130"/>
      <c r="G162" s="130"/>
      <c r="H162" s="130"/>
      <c r="I162" s="130"/>
    </row>
    <row r="163" spans="1:9" ht="16.5" customHeight="1">
      <c r="A163" s="130"/>
      <c r="B163" s="130"/>
      <c r="C163" s="130"/>
      <c r="D163" s="130"/>
      <c r="E163" s="130"/>
      <c r="F163" s="130"/>
      <c r="G163" s="130"/>
      <c r="H163" s="130"/>
      <c r="I163" s="130"/>
    </row>
    <row r="164" spans="1:9" ht="16.5" customHeight="1">
      <c r="A164" s="130"/>
      <c r="B164" s="130"/>
      <c r="C164" s="130"/>
      <c r="D164" s="130"/>
      <c r="E164" s="130"/>
      <c r="F164" s="130"/>
      <c r="G164" s="130"/>
      <c r="H164" s="130"/>
      <c r="I164" s="130"/>
    </row>
    <row r="165" spans="1:9" ht="16.5" customHeight="1">
      <c r="A165" s="130"/>
      <c r="B165" s="130"/>
      <c r="C165" s="130"/>
      <c r="D165" s="130"/>
      <c r="E165" s="130"/>
      <c r="F165" s="130"/>
      <c r="G165" s="130"/>
      <c r="H165" s="130"/>
      <c r="I165" s="130"/>
    </row>
    <row r="166" spans="1:9" ht="16.5" customHeight="1">
      <c r="A166" s="130"/>
      <c r="B166" s="130"/>
      <c r="C166" s="130"/>
      <c r="D166" s="130"/>
      <c r="E166" s="130"/>
      <c r="F166" s="130"/>
      <c r="G166" s="130"/>
      <c r="H166" s="130"/>
      <c r="I166" s="130"/>
    </row>
    <row r="167" spans="1:9" ht="16.5" customHeight="1">
      <c r="A167" s="130"/>
      <c r="B167" s="130"/>
      <c r="C167" s="130"/>
      <c r="D167" s="130"/>
      <c r="E167" s="130"/>
      <c r="F167" s="130"/>
      <c r="G167" s="130"/>
      <c r="H167" s="130"/>
      <c r="I167" s="130"/>
    </row>
    <row r="168" spans="1:9" ht="16.5" customHeight="1">
      <c r="A168" s="130"/>
      <c r="B168" s="130"/>
      <c r="C168" s="130"/>
      <c r="D168" s="130"/>
      <c r="E168" s="130"/>
      <c r="F168" s="130"/>
      <c r="G168" s="130"/>
      <c r="H168" s="130"/>
      <c r="I168" s="130"/>
    </row>
    <row r="169" spans="1:9" ht="16.5" customHeight="1">
      <c r="A169" s="130"/>
      <c r="B169" s="130"/>
      <c r="C169" s="130"/>
      <c r="D169" s="130"/>
      <c r="E169" s="130"/>
      <c r="F169" s="130"/>
      <c r="G169" s="130"/>
      <c r="H169" s="130"/>
      <c r="I169" s="130"/>
    </row>
    <row r="170" spans="1:9" ht="16.5" customHeight="1">
      <c r="A170" s="130"/>
      <c r="B170" s="130"/>
      <c r="C170" s="130"/>
      <c r="D170" s="130"/>
      <c r="E170" s="130"/>
      <c r="F170" s="130"/>
      <c r="G170" s="130"/>
      <c r="H170" s="130"/>
      <c r="I170" s="130"/>
    </row>
    <row r="171" spans="1:9" ht="16.5" customHeight="1">
      <c r="A171" s="130"/>
      <c r="B171" s="130"/>
      <c r="C171" s="130"/>
      <c r="D171" s="130"/>
      <c r="E171" s="130"/>
      <c r="F171" s="130"/>
      <c r="G171" s="130"/>
      <c r="H171" s="130"/>
      <c r="I171" s="130"/>
    </row>
    <row r="172" spans="1:9" ht="16.5" customHeight="1">
      <c r="A172" s="130"/>
      <c r="B172" s="130"/>
      <c r="C172" s="130"/>
      <c r="D172" s="130"/>
      <c r="E172" s="130"/>
      <c r="F172" s="130"/>
      <c r="G172" s="130"/>
      <c r="H172" s="130"/>
      <c r="I172" s="130"/>
    </row>
    <row r="173" spans="1:9" ht="16.5" customHeight="1">
      <c r="A173" s="130"/>
      <c r="B173" s="130"/>
      <c r="C173" s="130"/>
      <c r="D173" s="130"/>
      <c r="E173" s="130"/>
      <c r="F173" s="130"/>
      <c r="G173" s="130"/>
      <c r="H173" s="130"/>
      <c r="I173" s="130"/>
    </row>
    <row r="174" spans="1:9" ht="16.5" customHeight="1">
      <c r="A174" s="130"/>
      <c r="B174" s="130"/>
      <c r="C174" s="130"/>
      <c r="D174" s="130"/>
      <c r="E174" s="130"/>
      <c r="F174" s="130"/>
      <c r="G174" s="130"/>
      <c r="H174" s="130"/>
      <c r="I174" s="130"/>
    </row>
    <row r="175" spans="1:9" ht="16.5" customHeight="1">
      <c r="A175" s="130"/>
      <c r="B175" s="130"/>
      <c r="C175" s="130"/>
      <c r="D175" s="130"/>
      <c r="E175" s="130"/>
      <c r="F175" s="130"/>
      <c r="G175" s="130"/>
      <c r="H175" s="130"/>
      <c r="I175" s="130"/>
    </row>
    <row r="176" spans="1:9" ht="16.5" customHeight="1">
      <c r="A176" s="130"/>
      <c r="B176" s="130"/>
      <c r="C176" s="130"/>
      <c r="D176" s="130"/>
      <c r="E176" s="130"/>
      <c r="F176" s="130"/>
      <c r="G176" s="130"/>
      <c r="H176" s="130"/>
      <c r="I176" s="130"/>
    </row>
    <row r="177" spans="1:9" ht="16.5" customHeight="1">
      <c r="A177" s="130"/>
      <c r="B177" s="130"/>
      <c r="C177" s="130"/>
      <c r="D177" s="130"/>
      <c r="E177" s="130"/>
      <c r="F177" s="130"/>
      <c r="G177" s="130"/>
      <c r="H177" s="130"/>
      <c r="I177" s="130"/>
    </row>
    <row r="178" spans="1:9" ht="16.5" customHeight="1">
      <c r="A178" s="130"/>
      <c r="B178" s="130"/>
      <c r="C178" s="130"/>
      <c r="D178" s="130"/>
      <c r="E178" s="130"/>
      <c r="F178" s="130"/>
      <c r="G178" s="130"/>
      <c r="H178" s="130"/>
      <c r="I178" s="130"/>
    </row>
    <row r="179" spans="1:9" ht="16.5" customHeight="1">
      <c r="A179" s="130"/>
      <c r="B179" s="130"/>
      <c r="C179" s="130"/>
      <c r="D179" s="130"/>
      <c r="E179" s="130"/>
      <c r="F179" s="130"/>
      <c r="G179" s="130"/>
      <c r="H179" s="130"/>
      <c r="I179" s="130"/>
    </row>
    <row r="180" spans="1:9" ht="16.5" customHeight="1">
      <c r="A180" s="130"/>
      <c r="B180" s="130"/>
      <c r="C180" s="130"/>
      <c r="D180" s="130"/>
      <c r="E180" s="130"/>
      <c r="F180" s="130"/>
      <c r="G180" s="130"/>
      <c r="H180" s="130"/>
      <c r="I180" s="130"/>
    </row>
    <row r="181" spans="1:9" ht="16.5" customHeight="1">
      <c r="A181" s="130"/>
      <c r="B181" s="130"/>
      <c r="C181" s="130"/>
      <c r="D181" s="130"/>
      <c r="E181" s="130"/>
      <c r="F181" s="130"/>
      <c r="G181" s="130"/>
      <c r="H181" s="130"/>
      <c r="I181" s="130"/>
    </row>
    <row r="182" spans="1:9" ht="16.5" customHeight="1">
      <c r="A182" s="130"/>
      <c r="B182" s="130"/>
      <c r="C182" s="130"/>
      <c r="D182" s="130"/>
      <c r="E182" s="130"/>
      <c r="F182" s="130"/>
      <c r="G182" s="130"/>
      <c r="H182" s="130"/>
      <c r="I182" s="130"/>
    </row>
    <row r="183" spans="1:9" ht="16.5" customHeight="1">
      <c r="A183" s="130"/>
      <c r="B183" s="130"/>
      <c r="C183" s="130"/>
      <c r="D183" s="130"/>
      <c r="E183" s="130"/>
      <c r="F183" s="130"/>
      <c r="G183" s="130"/>
      <c r="H183" s="130"/>
      <c r="I183" s="130"/>
    </row>
    <row r="184" spans="1:9" ht="16.5" customHeight="1">
      <c r="A184" s="130"/>
      <c r="B184" s="130"/>
      <c r="C184" s="130"/>
      <c r="D184" s="130"/>
      <c r="E184" s="130"/>
      <c r="F184" s="130"/>
      <c r="G184" s="130"/>
      <c r="H184" s="130"/>
      <c r="I184" s="130"/>
    </row>
    <row r="185" spans="1:9" ht="16.5" customHeight="1">
      <c r="A185" s="130"/>
      <c r="B185" s="130"/>
      <c r="C185" s="130"/>
      <c r="D185" s="130"/>
      <c r="E185" s="130"/>
      <c r="F185" s="130"/>
      <c r="G185" s="130"/>
      <c r="H185" s="130"/>
      <c r="I185" s="130"/>
    </row>
    <row r="186" spans="1:9" ht="16.5" customHeight="1">
      <c r="A186" s="130"/>
      <c r="B186" s="130"/>
      <c r="C186" s="130"/>
      <c r="D186" s="130"/>
      <c r="E186" s="130"/>
      <c r="F186" s="130"/>
      <c r="G186" s="130"/>
      <c r="H186" s="130"/>
      <c r="I186" s="130"/>
    </row>
    <row r="187" spans="1:9" ht="16.5" customHeight="1">
      <c r="A187" s="130"/>
      <c r="B187" s="130"/>
      <c r="C187" s="130"/>
      <c r="D187" s="130"/>
      <c r="E187" s="130"/>
      <c r="F187" s="130"/>
      <c r="G187" s="130"/>
      <c r="H187" s="130"/>
      <c r="I187" s="130"/>
    </row>
    <row r="188" spans="1:9" ht="16.5" customHeight="1">
      <c r="A188" s="130"/>
      <c r="B188" s="130"/>
      <c r="C188" s="130"/>
      <c r="D188" s="130"/>
      <c r="E188" s="130"/>
      <c r="F188" s="130"/>
      <c r="G188" s="130"/>
      <c r="H188" s="130"/>
      <c r="I188" s="130"/>
    </row>
    <row r="189" spans="1:9" ht="16.5" customHeight="1">
      <c r="A189" s="130"/>
      <c r="B189" s="130"/>
      <c r="C189" s="130"/>
      <c r="D189" s="130"/>
      <c r="E189" s="130"/>
      <c r="F189" s="130"/>
      <c r="G189" s="130"/>
      <c r="H189" s="130"/>
      <c r="I189" s="130"/>
    </row>
    <row r="190" spans="1:9" ht="16.5" customHeight="1">
      <c r="A190" s="130"/>
      <c r="B190" s="130"/>
      <c r="C190" s="130"/>
      <c r="D190" s="130"/>
      <c r="E190" s="130"/>
      <c r="F190" s="130"/>
      <c r="G190" s="130"/>
      <c r="H190" s="130"/>
      <c r="I190" s="130"/>
    </row>
    <row r="191" spans="1:9" ht="16.5" customHeight="1">
      <c r="A191" s="130"/>
      <c r="B191" s="130"/>
      <c r="C191" s="130"/>
      <c r="D191" s="130"/>
      <c r="E191" s="130"/>
      <c r="F191" s="130"/>
      <c r="G191" s="130"/>
      <c r="H191" s="130"/>
      <c r="I191" s="130"/>
    </row>
    <row r="192" spans="1:9" ht="16.5" customHeight="1">
      <c r="A192" s="130"/>
      <c r="B192" s="130"/>
      <c r="C192" s="130"/>
      <c r="D192" s="130"/>
      <c r="E192" s="130"/>
      <c r="F192" s="130"/>
      <c r="G192" s="130"/>
      <c r="H192" s="130"/>
      <c r="I192" s="130"/>
    </row>
    <row r="193" spans="1:9" ht="16.5" customHeight="1">
      <c r="A193" s="130"/>
      <c r="B193" s="130"/>
      <c r="C193" s="130"/>
      <c r="D193" s="130"/>
      <c r="E193" s="130"/>
      <c r="F193" s="130"/>
      <c r="G193" s="130"/>
      <c r="H193" s="130"/>
      <c r="I193" s="130"/>
    </row>
    <row r="194" spans="1:9" ht="16.5" customHeight="1">
      <c r="A194" s="130"/>
      <c r="B194" s="130"/>
      <c r="C194" s="130"/>
      <c r="D194" s="130"/>
      <c r="E194" s="130"/>
      <c r="F194" s="130"/>
      <c r="G194" s="130"/>
      <c r="H194" s="130"/>
      <c r="I194" s="130"/>
    </row>
    <row r="195" spans="1:9" ht="16.5" customHeight="1">
      <c r="A195" s="130"/>
      <c r="B195" s="130"/>
      <c r="C195" s="130"/>
      <c r="D195" s="130"/>
      <c r="E195" s="130"/>
      <c r="F195" s="130"/>
      <c r="G195" s="130"/>
      <c r="H195" s="130"/>
      <c r="I195" s="130"/>
    </row>
    <row r="196" spans="1:9" ht="16.5" customHeight="1">
      <c r="A196" s="130"/>
      <c r="B196" s="130"/>
      <c r="C196" s="130"/>
      <c r="D196" s="130"/>
      <c r="E196" s="130"/>
      <c r="F196" s="130"/>
      <c r="G196" s="130"/>
      <c r="H196" s="130"/>
    </row>
    <row r="197" spans="1:9" ht="16.5" customHeight="1"/>
    <row r="198" spans="1:9" ht="16.5" customHeight="1"/>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sheetData>
  <mergeCells count="6">
    <mergeCell ref="A11:I14"/>
    <mergeCell ref="A16:I33"/>
    <mergeCell ref="A35:I47"/>
    <mergeCell ref="A49:I71"/>
    <mergeCell ref="A1:I1"/>
    <mergeCell ref="A4:I9"/>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24"/>
  <sheetViews>
    <sheetView topLeftCell="A11" zoomScaleNormal="100" workbookViewId="0">
      <selection activeCell="D15" sqref="D15:H21"/>
    </sheetView>
  </sheetViews>
  <sheetFormatPr defaultRowHeight="12.75"/>
  <cols>
    <col min="1" max="1" width="4.28515625" customWidth="1"/>
    <col min="2" max="2" width="32.7109375" customWidth="1"/>
    <col min="3" max="3" width="8.28515625" customWidth="1"/>
    <col min="4" max="5" width="14" bestFit="1" customWidth="1"/>
    <col min="6" max="6" width="6.5703125" customWidth="1"/>
    <col min="7" max="7" width="14.140625" customWidth="1"/>
    <col min="8" max="8" width="8.7109375" customWidth="1"/>
  </cols>
  <sheetData>
    <row r="1" spans="1:10" ht="37.9" customHeight="1">
      <c r="A1" s="175" t="s">
        <v>34</v>
      </c>
      <c r="B1" s="175"/>
      <c r="C1" s="175"/>
      <c r="D1" s="175"/>
      <c r="E1" s="175"/>
      <c r="F1" s="175"/>
      <c r="G1" s="175"/>
      <c r="H1" s="175"/>
      <c r="J1" t="s">
        <v>33</v>
      </c>
    </row>
    <row r="2" spans="1:10" ht="28.5" customHeight="1">
      <c r="A2" s="175" t="s">
        <v>195</v>
      </c>
      <c r="B2" s="175"/>
      <c r="C2" s="175"/>
      <c r="D2" s="175"/>
      <c r="E2" s="175"/>
      <c r="F2" s="175"/>
      <c r="G2" s="175"/>
      <c r="H2" s="175"/>
    </row>
    <row r="3" spans="1:10" ht="28.15" customHeight="1">
      <c r="A3" t="s">
        <v>32</v>
      </c>
      <c r="B3" s="33" t="s">
        <v>31</v>
      </c>
      <c r="C3" s="32"/>
      <c r="D3" s="32"/>
      <c r="E3" s="32"/>
      <c r="F3" s="31"/>
      <c r="G3" s="31"/>
      <c r="H3" s="31"/>
    </row>
    <row r="4" spans="1:10" ht="16.5" customHeight="1">
      <c r="A4" s="26"/>
      <c r="B4" s="30"/>
      <c r="C4" s="176" t="s">
        <v>30</v>
      </c>
      <c r="D4" s="178" t="s">
        <v>196</v>
      </c>
      <c r="E4" s="179"/>
      <c r="F4" s="180"/>
      <c r="G4" s="181" t="s">
        <v>172</v>
      </c>
      <c r="H4" s="176" t="s">
        <v>29</v>
      </c>
    </row>
    <row r="5" spans="1:10" ht="27" customHeight="1">
      <c r="A5" s="23" t="s">
        <v>28</v>
      </c>
      <c r="B5" s="29" t="s">
        <v>27</v>
      </c>
      <c r="C5" s="177"/>
      <c r="D5" s="7" t="s">
        <v>26</v>
      </c>
      <c r="E5" s="7" t="s">
        <v>25</v>
      </c>
      <c r="F5" s="28" t="s">
        <v>24</v>
      </c>
      <c r="G5" s="182"/>
      <c r="H5" s="177"/>
    </row>
    <row r="6" spans="1:10" ht="38.25" customHeight="1">
      <c r="A6" s="5">
        <v>1</v>
      </c>
      <c r="B6" s="27" t="s">
        <v>22</v>
      </c>
      <c r="C6" s="5" t="s">
        <v>4</v>
      </c>
      <c r="D6" s="142">
        <v>83825020.938239992</v>
      </c>
      <c r="E6" s="142">
        <v>83677216</v>
      </c>
      <c r="F6" s="143">
        <f>E6/D6*100</f>
        <v>99.82367443922395</v>
      </c>
      <c r="G6" s="142">
        <v>61062928</v>
      </c>
      <c r="H6" s="144">
        <f>E6/G6*100</f>
        <v>137.03439835050165</v>
      </c>
    </row>
    <row r="7" spans="1:10" ht="12.75" hidden="1" customHeight="1">
      <c r="A7" s="23"/>
      <c r="B7" s="25" t="s">
        <v>23</v>
      </c>
      <c r="C7" s="9"/>
      <c r="D7" s="24"/>
      <c r="E7" s="24"/>
      <c r="F7" s="18"/>
      <c r="G7" s="24"/>
      <c r="H7" s="18"/>
    </row>
    <row r="8" spans="1:10" ht="21.75" customHeight="1">
      <c r="A8" s="20">
        <v>2</v>
      </c>
      <c r="B8" s="19" t="s">
        <v>22</v>
      </c>
      <c r="C8" s="18"/>
      <c r="D8" s="142"/>
      <c r="E8" s="142"/>
      <c r="F8" s="144"/>
      <c r="G8" s="142"/>
      <c r="H8" s="144"/>
    </row>
    <row r="9" spans="1:10" ht="15" customHeight="1">
      <c r="A9" s="23"/>
      <c r="B9" s="8" t="s">
        <v>21</v>
      </c>
      <c r="C9" s="23" t="s">
        <v>13</v>
      </c>
      <c r="D9" s="142">
        <v>79235020.938239992</v>
      </c>
      <c r="E9" s="142">
        <v>78740512</v>
      </c>
      <c r="F9" s="144">
        <f>E9/D9*100</f>
        <v>99.37589599600733</v>
      </c>
      <c r="G9" s="142">
        <v>66168685</v>
      </c>
      <c r="H9" s="144">
        <f>E9/G9*100</f>
        <v>118.99966275587917</v>
      </c>
    </row>
    <row r="10" spans="1:10" ht="21.75" customHeight="1">
      <c r="A10" s="20">
        <v>3</v>
      </c>
      <c r="B10" s="19" t="s">
        <v>20</v>
      </c>
      <c r="C10" s="7" t="s">
        <v>19</v>
      </c>
      <c r="D10" s="124"/>
      <c r="E10" s="146">
        <v>2141</v>
      </c>
      <c r="F10" s="145"/>
      <c r="G10" s="146">
        <v>2103</v>
      </c>
      <c r="H10" s="144">
        <f>E10/G10*100</f>
        <v>101.80694246314788</v>
      </c>
    </row>
    <row r="11" spans="1:10" ht="15">
      <c r="A11" s="23"/>
      <c r="B11" s="8" t="s">
        <v>18</v>
      </c>
      <c r="C11" s="23" t="s">
        <v>13</v>
      </c>
      <c r="D11" s="124"/>
      <c r="E11" s="146">
        <v>1990</v>
      </c>
      <c r="F11" s="145"/>
      <c r="G11" s="146">
        <v>1951</v>
      </c>
      <c r="H11" s="144">
        <f>E11/G11*100</f>
        <v>101.99897488467454</v>
      </c>
    </row>
    <row r="12" spans="1:10" ht="25.15" customHeight="1">
      <c r="A12" s="7">
        <v>4</v>
      </c>
      <c r="B12" s="22" t="s">
        <v>17</v>
      </c>
      <c r="C12" s="5" t="s">
        <v>4</v>
      </c>
      <c r="D12" s="21"/>
      <c r="E12" s="147">
        <f>E9/E11</f>
        <v>39568.09648241206</v>
      </c>
      <c r="F12" s="145"/>
      <c r="G12" s="147">
        <f>G9/G11</f>
        <v>33915.266529984627</v>
      </c>
      <c r="H12" s="147">
        <f>E12/G12*100</f>
        <v>116.66750856116595</v>
      </c>
    </row>
    <row r="13" spans="1:10" ht="29.25" customHeight="1">
      <c r="A13" s="20">
        <v>5</v>
      </c>
      <c r="B13" s="19" t="s">
        <v>16</v>
      </c>
      <c r="C13" s="173" t="s">
        <v>169</v>
      </c>
      <c r="D13" s="13"/>
      <c r="E13" s="13"/>
      <c r="F13" s="11"/>
      <c r="G13" s="13"/>
      <c r="H13" s="4"/>
    </row>
    <row r="14" spans="1:10" ht="19.149999999999999" customHeight="1">
      <c r="A14" s="18"/>
      <c r="B14" s="8" t="s">
        <v>15</v>
      </c>
      <c r="C14" s="174"/>
      <c r="D14" s="142">
        <v>23336.121599999999</v>
      </c>
      <c r="E14" s="142">
        <v>20068</v>
      </c>
      <c r="F14" s="144">
        <f>E14/D14*100</f>
        <v>85.995438076565392</v>
      </c>
      <c r="G14" s="142">
        <v>17115</v>
      </c>
      <c r="H14" s="142">
        <f t="shared" ref="H14:H21" si="0">E14/G14*100</f>
        <v>117.25387087350279</v>
      </c>
    </row>
    <row r="15" spans="1:10" ht="20.25" customHeight="1">
      <c r="A15" s="17"/>
      <c r="B15" s="16" t="s">
        <v>14</v>
      </c>
      <c r="C15" s="15" t="s">
        <v>170</v>
      </c>
      <c r="D15" s="142">
        <v>16586.8992</v>
      </c>
      <c r="E15" s="142">
        <v>21416</v>
      </c>
      <c r="F15" s="144">
        <f>E15/D15*100</f>
        <v>129.11394554082779</v>
      </c>
      <c r="G15" s="142">
        <v>14005</v>
      </c>
      <c r="H15" s="142">
        <f t="shared" si="0"/>
        <v>152.91681542306318</v>
      </c>
    </row>
    <row r="16" spans="1:10" ht="19.899999999999999" customHeight="1">
      <c r="A16" s="14"/>
      <c r="B16" s="8" t="s">
        <v>12</v>
      </c>
      <c r="C16" s="9" t="s">
        <v>11</v>
      </c>
      <c r="D16" s="142">
        <v>1530</v>
      </c>
      <c r="E16" s="142">
        <v>1643</v>
      </c>
      <c r="F16" s="144">
        <f>E16/D16*100</f>
        <v>107.38562091503267</v>
      </c>
      <c r="G16" s="142">
        <v>1663.9</v>
      </c>
      <c r="H16" s="144">
        <f t="shared" si="0"/>
        <v>98.743914898731887</v>
      </c>
    </row>
    <row r="17" spans="1:8" ht="26.25" customHeight="1">
      <c r="A17" s="12">
        <v>6</v>
      </c>
      <c r="B17" s="6" t="s">
        <v>10</v>
      </c>
      <c r="C17" s="5" t="s">
        <v>4</v>
      </c>
      <c r="D17" s="142">
        <v>6000000</v>
      </c>
      <c r="E17" s="142">
        <v>9538424</v>
      </c>
      <c r="F17" s="144">
        <f>E17/D17*100</f>
        <v>158.97373333333334</v>
      </c>
      <c r="G17" s="142">
        <v>5662042</v>
      </c>
      <c r="H17" s="144">
        <f t="shared" si="0"/>
        <v>168.46261472451104</v>
      </c>
    </row>
    <row r="18" spans="1:8" ht="26.25" customHeight="1">
      <c r="A18" s="9">
        <v>7</v>
      </c>
      <c r="B18" s="8" t="s">
        <v>9</v>
      </c>
      <c r="C18" s="5" t="s">
        <v>4</v>
      </c>
      <c r="D18" s="148">
        <v>2325287</v>
      </c>
      <c r="E18" s="148">
        <v>1208549</v>
      </c>
      <c r="F18" s="149">
        <f>E18/D18*100</f>
        <v>51.974186412257929</v>
      </c>
      <c r="G18" s="148">
        <v>455072</v>
      </c>
      <c r="H18" s="144">
        <f t="shared" si="0"/>
        <v>265.57314007453766</v>
      </c>
    </row>
    <row r="19" spans="1:8" ht="26.25" customHeight="1">
      <c r="A19" s="7">
        <v>8</v>
      </c>
      <c r="B19" s="10" t="s">
        <v>8</v>
      </c>
      <c r="C19" s="7" t="s">
        <v>7</v>
      </c>
      <c r="D19" s="150"/>
      <c r="E19" s="151">
        <v>23.1</v>
      </c>
      <c r="F19" s="152"/>
      <c r="G19" s="151">
        <v>2</v>
      </c>
      <c r="H19" s="144">
        <f>E19/G19*100</f>
        <v>1155</v>
      </c>
    </row>
    <row r="20" spans="1:8" ht="24.75" customHeight="1">
      <c r="A20" s="9">
        <v>9</v>
      </c>
      <c r="B20" s="8" t="s">
        <v>6</v>
      </c>
      <c r="C20" s="5" t="s">
        <v>4</v>
      </c>
      <c r="D20" s="153"/>
      <c r="E20" s="148">
        <v>18560266</v>
      </c>
      <c r="F20" s="154"/>
      <c r="G20" s="148">
        <v>16584324</v>
      </c>
      <c r="H20" s="147">
        <f t="shared" si="0"/>
        <v>111.9145163830615</v>
      </c>
    </row>
    <row r="21" spans="1:8" ht="28.15" customHeight="1">
      <c r="A21" s="7">
        <v>10</v>
      </c>
      <c r="B21" s="6" t="s">
        <v>5</v>
      </c>
      <c r="C21" s="7" t="s">
        <v>4</v>
      </c>
      <c r="D21" s="155"/>
      <c r="E21" s="156">
        <v>2889.6568581659662</v>
      </c>
      <c r="F21" s="156"/>
      <c r="G21" s="156">
        <v>2628.677127912506</v>
      </c>
      <c r="H21" s="147">
        <f t="shared" si="0"/>
        <v>109.9281774654733</v>
      </c>
    </row>
    <row r="22" spans="1:8" ht="21.75" customHeight="1">
      <c r="A22" s="1"/>
      <c r="B22" s="1"/>
      <c r="C22" s="1"/>
      <c r="D22" s="1"/>
      <c r="E22" s="1"/>
      <c r="F22" s="1"/>
      <c r="G22" s="1"/>
      <c r="H22" s="1"/>
    </row>
    <row r="23" spans="1:8" ht="27.75" customHeight="1">
      <c r="A23" s="1"/>
      <c r="B23" s="3" t="s">
        <v>3</v>
      </c>
      <c r="C23" s="2"/>
      <c r="D23" s="2"/>
      <c r="E23" s="2"/>
      <c r="F23" s="2" t="s">
        <v>2</v>
      </c>
      <c r="G23" s="2"/>
      <c r="H23" s="1"/>
    </row>
    <row r="24" spans="1:8" ht="25.5" customHeight="1">
      <c r="A24" s="1"/>
      <c r="B24" s="3" t="s">
        <v>1</v>
      </c>
      <c r="C24" s="2"/>
      <c r="D24" s="2"/>
      <c r="E24" s="2"/>
      <c r="F24" s="2" t="s">
        <v>0</v>
      </c>
      <c r="G24" s="2"/>
      <c r="H24" s="1"/>
    </row>
  </sheetData>
  <mergeCells count="7">
    <mergeCell ref="C13:C14"/>
    <mergeCell ref="A1:H1"/>
    <mergeCell ref="A2:H2"/>
    <mergeCell ref="C4:C5"/>
    <mergeCell ref="D4:F4"/>
    <mergeCell ref="G4:G5"/>
    <mergeCell ref="H4:H5"/>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1:K30"/>
  <sheetViews>
    <sheetView topLeftCell="A4" workbookViewId="0">
      <selection activeCell="A15" sqref="A15:H16"/>
    </sheetView>
  </sheetViews>
  <sheetFormatPr defaultRowHeight="12.75"/>
  <cols>
    <col min="1" max="5" width="9.140625" style="129"/>
    <col min="6" max="6" width="6.7109375" style="129" customWidth="1"/>
    <col min="7" max="7" width="9.140625" style="129"/>
    <col min="8" max="8" width="18.5703125" style="129" bestFit="1" customWidth="1"/>
    <col min="9" max="9" width="10.42578125" style="129" customWidth="1"/>
  </cols>
  <sheetData>
    <row r="1" spans="1:11" ht="65.25" customHeight="1">
      <c r="A1" s="183" t="s">
        <v>183</v>
      </c>
      <c r="B1" s="184"/>
      <c r="C1" s="184"/>
      <c r="D1" s="184"/>
      <c r="E1" s="184"/>
      <c r="F1" s="184"/>
      <c r="G1" s="184"/>
      <c r="H1" s="184"/>
      <c r="I1" s="184"/>
    </row>
    <row r="2" spans="1:11" ht="25.5" customHeight="1">
      <c r="A2" s="192" t="s">
        <v>40</v>
      </c>
      <c r="B2" s="192"/>
      <c r="C2" s="192"/>
      <c r="D2" s="192"/>
      <c r="E2" s="192"/>
      <c r="F2" s="192"/>
      <c r="G2" s="192"/>
      <c r="H2" s="192"/>
      <c r="I2" s="192"/>
    </row>
    <row r="3" spans="1:11" ht="19.5" customHeight="1">
      <c r="A3" s="185" t="s">
        <v>184</v>
      </c>
      <c r="B3" s="186"/>
      <c r="C3" s="186"/>
      <c r="D3" s="186"/>
      <c r="E3" s="186"/>
      <c r="F3" s="186"/>
      <c r="G3" s="186"/>
      <c r="H3" s="186"/>
      <c r="I3" s="186"/>
    </row>
    <row r="4" spans="1:11" ht="21" customHeight="1">
      <c r="A4" s="186"/>
      <c r="B4" s="186"/>
      <c r="C4" s="186"/>
      <c r="D4" s="186"/>
      <c r="E4" s="186"/>
      <c r="F4" s="186"/>
      <c r="G4" s="186"/>
      <c r="H4" s="186"/>
      <c r="I4" s="186"/>
    </row>
    <row r="5" spans="1:11" ht="21" customHeight="1">
      <c r="A5" s="186"/>
      <c r="B5" s="186"/>
      <c r="C5" s="186"/>
      <c r="D5" s="186"/>
      <c r="E5" s="186"/>
      <c r="F5" s="186"/>
      <c r="G5" s="186"/>
      <c r="H5" s="186"/>
      <c r="I5" s="186"/>
    </row>
    <row r="6" spans="1:11" ht="21" customHeight="1">
      <c r="A6" s="186"/>
      <c r="B6" s="186"/>
      <c r="C6" s="186"/>
      <c r="D6" s="186"/>
      <c r="E6" s="186"/>
      <c r="F6" s="186"/>
      <c r="G6" s="186"/>
      <c r="H6" s="186"/>
      <c r="I6" s="186"/>
    </row>
    <row r="7" spans="1:11" ht="21" customHeight="1">
      <c r="A7" s="186"/>
      <c r="B7" s="186"/>
      <c r="C7" s="186"/>
      <c r="D7" s="186"/>
      <c r="E7" s="186"/>
      <c r="F7" s="186"/>
      <c r="G7" s="186"/>
      <c r="H7" s="186"/>
      <c r="I7" s="186"/>
    </row>
    <row r="8" spans="1:11" ht="21" customHeight="1">
      <c r="A8" s="186"/>
      <c r="B8" s="186"/>
      <c r="C8" s="186"/>
      <c r="D8" s="186"/>
      <c r="E8" s="186"/>
      <c r="F8" s="186"/>
      <c r="G8" s="186"/>
      <c r="H8" s="186"/>
      <c r="I8" s="186"/>
    </row>
    <row r="9" spans="1:11" ht="18" customHeight="1">
      <c r="A9" s="132" t="s">
        <v>39</v>
      </c>
      <c r="B9" s="132"/>
      <c r="C9" s="132"/>
      <c r="D9" s="132"/>
      <c r="E9" s="132"/>
      <c r="F9" s="132"/>
      <c r="G9" s="132"/>
      <c r="H9" s="132"/>
      <c r="I9" s="133"/>
    </row>
    <row r="10" spans="1:11" ht="21" customHeight="1">
      <c r="A10" s="187" t="s">
        <v>185</v>
      </c>
      <c r="B10" s="188"/>
      <c r="C10" s="188"/>
      <c r="D10" s="188"/>
      <c r="E10" s="188"/>
      <c r="F10" s="188"/>
      <c r="G10" s="188"/>
      <c r="H10" s="188"/>
      <c r="I10" s="188"/>
    </row>
    <row r="11" spans="1:11" ht="21" customHeight="1">
      <c r="A11" s="188"/>
      <c r="B11" s="188"/>
      <c r="C11" s="188"/>
      <c r="D11" s="188"/>
      <c r="E11" s="188"/>
      <c r="F11" s="188"/>
      <c r="G11" s="188"/>
      <c r="H11" s="188"/>
      <c r="I11" s="188"/>
    </row>
    <row r="12" spans="1:11" ht="21" customHeight="1">
      <c r="A12" s="188"/>
      <c r="B12" s="188"/>
      <c r="C12" s="188"/>
      <c r="D12" s="188"/>
      <c r="E12" s="188"/>
      <c r="F12" s="188"/>
      <c r="G12" s="188"/>
      <c r="H12" s="188"/>
      <c r="I12" s="188"/>
    </row>
    <row r="13" spans="1:11" ht="21" customHeight="1">
      <c r="A13" s="188"/>
      <c r="B13" s="188"/>
      <c r="C13" s="188"/>
      <c r="D13" s="188"/>
      <c r="E13" s="188"/>
      <c r="F13" s="188"/>
      <c r="G13" s="188"/>
      <c r="H13" s="188"/>
      <c r="I13" s="188"/>
    </row>
    <row r="14" spans="1:11" ht="21" customHeight="1">
      <c r="A14" s="188"/>
      <c r="B14" s="188"/>
      <c r="C14" s="188"/>
      <c r="D14" s="188"/>
      <c r="E14" s="188"/>
      <c r="F14" s="188"/>
      <c r="G14" s="188"/>
      <c r="H14" s="188"/>
      <c r="I14" s="188"/>
    </row>
    <row r="15" spans="1:11" ht="27.75" customHeight="1">
      <c r="A15" s="134" t="s">
        <v>166</v>
      </c>
      <c r="B15" s="134"/>
      <c r="C15" s="134"/>
      <c r="D15" s="134"/>
      <c r="E15" s="134"/>
      <c r="F15" s="134"/>
      <c r="G15" s="134"/>
      <c r="H15" s="134"/>
      <c r="I15" s="134"/>
    </row>
    <row r="16" spans="1:11" ht="27.75" customHeight="1">
      <c r="A16" s="134" t="s">
        <v>167</v>
      </c>
      <c r="B16" s="134"/>
      <c r="C16" s="134"/>
      <c r="D16" s="134"/>
      <c r="E16" s="134"/>
      <c r="F16" s="134"/>
      <c r="G16" s="134"/>
      <c r="H16" s="134"/>
      <c r="I16" s="134"/>
      <c r="K16" s="34"/>
    </row>
    <row r="17" spans="1:11" ht="40.5" customHeight="1">
      <c r="A17" s="189" t="s">
        <v>186</v>
      </c>
      <c r="B17" s="190"/>
      <c r="C17" s="190"/>
      <c r="D17" s="190"/>
      <c r="E17" s="190"/>
      <c r="F17" s="190"/>
      <c r="G17" s="190"/>
      <c r="H17" s="190"/>
      <c r="I17" s="190"/>
      <c r="J17" s="34"/>
      <c r="K17" s="34"/>
    </row>
    <row r="18" spans="1:11" ht="27.75" customHeight="1">
      <c r="A18" s="190"/>
      <c r="B18" s="190"/>
      <c r="C18" s="190"/>
      <c r="D18" s="190"/>
      <c r="E18" s="190"/>
      <c r="F18" s="190"/>
      <c r="G18" s="190"/>
      <c r="H18" s="190"/>
      <c r="I18" s="190"/>
      <c r="J18" s="34"/>
      <c r="K18" s="34"/>
    </row>
    <row r="19" spans="1:11" ht="25.5" customHeight="1">
      <c r="A19" s="193" t="s">
        <v>187</v>
      </c>
      <c r="B19" s="193"/>
      <c r="C19" s="193"/>
      <c r="D19" s="193"/>
      <c r="E19" s="193"/>
      <c r="F19" s="193"/>
      <c r="G19" s="193"/>
      <c r="H19" s="193"/>
      <c r="I19" s="193"/>
    </row>
    <row r="20" spans="1:11" ht="39.6" customHeight="1">
      <c r="A20" s="194" t="s">
        <v>188</v>
      </c>
      <c r="B20" s="194"/>
      <c r="C20" s="194"/>
      <c r="D20" s="194"/>
      <c r="E20" s="194"/>
      <c r="F20" s="194"/>
      <c r="G20" s="194"/>
      <c r="H20" s="194"/>
      <c r="I20" s="194"/>
    </row>
    <row r="21" spans="1:11" ht="20.25" customHeight="1">
      <c r="A21" s="135" t="s">
        <v>194</v>
      </c>
      <c r="B21" s="135"/>
      <c r="C21" s="135"/>
      <c r="D21" s="135"/>
      <c r="E21" s="135"/>
      <c r="F21" s="135"/>
      <c r="G21" s="135"/>
      <c r="H21" s="135"/>
      <c r="I21" s="135"/>
    </row>
    <row r="22" spans="1:11" ht="21" customHeight="1">
      <c r="A22" s="135" t="s">
        <v>189</v>
      </c>
      <c r="B22" s="135"/>
      <c r="C22" s="135"/>
      <c r="D22" s="135"/>
      <c r="E22" s="135"/>
      <c r="F22" s="135"/>
      <c r="G22" s="135"/>
      <c r="H22" s="135"/>
      <c r="I22" s="135"/>
    </row>
    <row r="23" spans="1:11" s="34" customFormat="1" ht="25.5" customHeight="1">
      <c r="A23" s="135" t="s">
        <v>190</v>
      </c>
      <c r="B23" s="135"/>
      <c r="C23" s="135"/>
      <c r="D23" s="135"/>
      <c r="E23" s="135"/>
      <c r="F23" s="135"/>
      <c r="G23" s="135"/>
      <c r="H23" s="135"/>
      <c r="I23" s="135"/>
    </row>
    <row r="24" spans="1:11" ht="25.5" customHeight="1">
      <c r="A24" s="135" t="s">
        <v>191</v>
      </c>
      <c r="B24" s="135"/>
      <c r="C24" s="135"/>
      <c r="D24" s="135"/>
      <c r="E24" s="135"/>
      <c r="F24" s="135"/>
      <c r="G24" s="135"/>
      <c r="H24" s="135"/>
      <c r="I24" s="135"/>
    </row>
    <row r="25" spans="1:11" ht="25.5" customHeight="1">
      <c r="A25" s="135" t="s">
        <v>38</v>
      </c>
      <c r="B25" s="136"/>
      <c r="C25" s="136"/>
      <c r="D25" s="136"/>
      <c r="E25" s="136"/>
      <c r="F25" s="136"/>
      <c r="G25" s="137"/>
      <c r="H25" s="138"/>
      <c r="I25" s="136"/>
    </row>
    <row r="26" spans="1:11" ht="25.5" customHeight="1">
      <c r="A26" s="193" t="s">
        <v>192</v>
      </c>
      <c r="B26" s="193"/>
      <c r="C26" s="193"/>
      <c r="D26" s="193"/>
      <c r="E26" s="193"/>
      <c r="F26" s="193"/>
      <c r="G26" s="193"/>
      <c r="H26" s="193"/>
      <c r="I26" s="193"/>
    </row>
    <row r="27" spans="1:11" ht="0.75" customHeight="1">
      <c r="A27" s="136" t="s">
        <v>37</v>
      </c>
      <c r="B27" s="136"/>
      <c r="C27" s="136"/>
      <c r="D27" s="136"/>
      <c r="E27" s="136"/>
      <c r="F27" s="136"/>
      <c r="G27" s="137" t="s">
        <v>36</v>
      </c>
      <c r="H27" s="139">
        <v>0.98099999999999998</v>
      </c>
      <c r="I27" s="136"/>
    </row>
    <row r="28" spans="1:11" ht="25.5" customHeight="1">
      <c r="A28" s="140" t="s">
        <v>193</v>
      </c>
      <c r="B28" s="140"/>
      <c r="C28" s="140"/>
      <c r="D28" s="140"/>
      <c r="E28" s="140"/>
      <c r="F28" s="140"/>
      <c r="G28" s="140"/>
      <c r="H28" s="140"/>
      <c r="I28" s="140"/>
    </row>
    <row r="29" spans="1:11" ht="33.75" customHeight="1">
      <c r="A29" s="191" t="s">
        <v>177</v>
      </c>
      <c r="B29" s="191"/>
      <c r="C29" s="191"/>
      <c r="D29" s="191"/>
      <c r="E29" s="191"/>
      <c r="F29" s="191"/>
      <c r="G29" s="191"/>
      <c r="H29" s="191"/>
      <c r="I29" s="191"/>
    </row>
    <row r="30" spans="1:11" ht="24.75" customHeight="1">
      <c r="A30" s="141" t="s">
        <v>35</v>
      </c>
      <c r="B30" s="141"/>
      <c r="C30" s="141"/>
      <c r="D30" s="141"/>
      <c r="E30" s="141"/>
      <c r="F30" s="141"/>
      <c r="G30" s="141"/>
      <c r="H30" s="141"/>
      <c r="I30" s="141"/>
    </row>
  </sheetData>
  <mergeCells count="9">
    <mergeCell ref="A1:I1"/>
    <mergeCell ref="A3:I8"/>
    <mergeCell ref="A10:I14"/>
    <mergeCell ref="A17:I18"/>
    <mergeCell ref="A29:I29"/>
    <mergeCell ref="A2:I2"/>
    <mergeCell ref="A19:I19"/>
    <mergeCell ref="A20:I20"/>
    <mergeCell ref="A26:I26"/>
  </mergeCells>
  <pageMargins left="0.89" right="0.2" top="0.54" bottom="0.25" header="0.28999999999999998" footer="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3:E35"/>
  <sheetViews>
    <sheetView topLeftCell="A16" zoomScaleNormal="100" workbookViewId="0">
      <selection activeCell="B10" sqref="B10:D27"/>
    </sheetView>
  </sheetViews>
  <sheetFormatPr defaultColWidth="8.85546875" defaultRowHeight="12.75"/>
  <cols>
    <col min="1" max="1" width="39.7109375" style="34" customWidth="1"/>
    <col min="2" max="2" width="13.140625" style="34" customWidth="1"/>
    <col min="3" max="3" width="13.5703125" style="57" customWidth="1"/>
    <col min="4" max="4" width="13.7109375" style="57" customWidth="1"/>
    <col min="5" max="16384" width="8.85546875" style="34"/>
  </cols>
  <sheetData>
    <row r="3" spans="1:5" ht="35.25" customHeight="1">
      <c r="A3" s="195" t="s">
        <v>87</v>
      </c>
      <c r="B3" s="195"/>
      <c r="C3" s="195"/>
      <c r="D3" s="195"/>
    </row>
    <row r="4" spans="1:5" ht="19.5" customHeight="1">
      <c r="A4" s="195" t="s">
        <v>197</v>
      </c>
      <c r="B4" s="195"/>
      <c r="C4" s="195"/>
      <c r="D4" s="195"/>
    </row>
    <row r="5" spans="1:5" ht="12.75" customHeight="1">
      <c r="A5" s="196"/>
      <c r="B5" s="196"/>
      <c r="C5" s="196"/>
      <c r="D5" s="196"/>
    </row>
    <row r="6" spans="1:5" ht="10.5" customHeight="1">
      <c r="A6" s="76"/>
      <c r="B6" s="76"/>
      <c r="C6" s="76"/>
      <c r="D6" s="76" t="s">
        <v>59</v>
      </c>
      <c r="E6" s="75"/>
    </row>
    <row r="7" spans="1:5" ht="10.5" customHeight="1">
      <c r="A7" s="74"/>
      <c r="B7" s="74"/>
      <c r="C7" s="74"/>
      <c r="D7" s="74"/>
    </row>
    <row r="8" spans="1:5" ht="15.75" customHeight="1">
      <c r="A8" s="197" t="s">
        <v>86</v>
      </c>
      <c r="B8" s="197" t="s">
        <v>173</v>
      </c>
      <c r="C8" s="199" t="s">
        <v>198</v>
      </c>
      <c r="D8" s="200"/>
    </row>
    <row r="9" spans="1:5" ht="18.75" customHeight="1">
      <c r="A9" s="198"/>
      <c r="B9" s="198"/>
      <c r="C9" s="73" t="s">
        <v>26</v>
      </c>
      <c r="D9" s="73" t="s">
        <v>25</v>
      </c>
    </row>
    <row r="10" spans="1:5" ht="23.25" customHeight="1">
      <c r="A10" s="72" t="s">
        <v>85</v>
      </c>
      <c r="B10" s="63">
        <v>496464.83500000002</v>
      </c>
      <c r="C10" s="63">
        <v>86200.420938239986</v>
      </c>
      <c r="D10" s="71">
        <v>54976.512000000002</v>
      </c>
    </row>
    <row r="11" spans="1:5" ht="24" customHeight="1">
      <c r="A11" s="64" t="s">
        <v>84</v>
      </c>
      <c r="B11" s="63">
        <v>327506.26810296322</v>
      </c>
      <c r="C11" s="63">
        <v>63482.114354446909</v>
      </c>
      <c r="D11" s="62">
        <v>38498.875999999997</v>
      </c>
    </row>
    <row r="12" spans="1:5" ht="24" customHeight="1">
      <c r="A12" s="64" t="s">
        <v>83</v>
      </c>
      <c r="B12" s="63">
        <f>B10-B11</f>
        <v>168958.5668970368</v>
      </c>
      <c r="C12" s="62">
        <f>C10-C11</f>
        <v>22718.306583793077</v>
      </c>
      <c r="D12" s="62">
        <f>D10-D11</f>
        <v>16477.636000000006</v>
      </c>
    </row>
    <row r="13" spans="1:5" ht="24" customHeight="1">
      <c r="A13" s="64" t="s">
        <v>82</v>
      </c>
      <c r="B13" s="63">
        <f>B14+B15+B16</f>
        <v>54820.093254933236</v>
      </c>
      <c r="C13" s="66">
        <f>C14+C15+C16</f>
        <v>13946.141737893147</v>
      </c>
      <c r="D13" s="66">
        <f>D14+D15+D16</f>
        <v>10596.172999999999</v>
      </c>
    </row>
    <row r="14" spans="1:5" ht="24" customHeight="1">
      <c r="A14" s="64" t="s">
        <v>81</v>
      </c>
      <c r="B14" s="63">
        <v>12084.909430666665</v>
      </c>
      <c r="C14" s="63">
        <v>3021.2273576666662</v>
      </c>
      <c r="D14" s="66">
        <v>2503.7710000000002</v>
      </c>
    </row>
    <row r="15" spans="1:5" ht="24" customHeight="1">
      <c r="A15" s="64" t="s">
        <v>80</v>
      </c>
      <c r="B15" s="63">
        <v>14536.203623359896</v>
      </c>
      <c r="C15" s="63">
        <v>3558.2193299998139</v>
      </c>
      <c r="D15" s="66">
        <v>3682.7919999999999</v>
      </c>
    </row>
    <row r="16" spans="1:5" ht="24" customHeight="1">
      <c r="A16" s="64" t="s">
        <v>79</v>
      </c>
      <c r="B16" s="63">
        <v>28198.980200906677</v>
      </c>
      <c r="C16" s="63">
        <v>7366.6950502266682</v>
      </c>
      <c r="D16" s="66">
        <v>4409.6099999999997</v>
      </c>
    </row>
    <row r="17" spans="1:5" ht="24" customHeight="1">
      <c r="A17" s="64" t="s">
        <v>78</v>
      </c>
      <c r="B17" s="63">
        <v>1871.0696</v>
      </c>
      <c r="C17" s="70">
        <v>467.76740000000001</v>
      </c>
      <c r="D17" s="70">
        <v>479.39800000000002</v>
      </c>
    </row>
    <row r="18" spans="1:5" ht="26.25" customHeight="1">
      <c r="A18" s="64" t="s">
        <v>77</v>
      </c>
      <c r="B18" s="66">
        <f>B12-B13+B17</f>
        <v>116009.54324210357</v>
      </c>
      <c r="C18" s="66">
        <f>C12-C13+C17</f>
        <v>9239.9322458999304</v>
      </c>
      <c r="D18" s="66">
        <f>D12-D13+D17</f>
        <v>6360.8610000000072</v>
      </c>
    </row>
    <row r="19" spans="1:5" ht="30" customHeight="1">
      <c r="A19" s="64" t="s">
        <v>76</v>
      </c>
      <c r="B19" s="69">
        <f>B20+B21-B22</f>
        <v>-20492.3</v>
      </c>
      <c r="C19" s="69">
        <f>C20+C21-C22</f>
        <v>-6504.3</v>
      </c>
      <c r="D19" s="69">
        <f>D20+D21-D22</f>
        <v>-4712.6150000000016</v>
      </c>
    </row>
    <row r="20" spans="1:5" ht="24.75" customHeight="1">
      <c r="A20" s="64" t="s">
        <v>75</v>
      </c>
      <c r="B20" s="63">
        <v>0</v>
      </c>
      <c r="C20" s="63"/>
      <c r="D20" s="66"/>
    </row>
    <row r="21" spans="1:5" ht="24.75" customHeight="1">
      <c r="A21" s="64" t="s">
        <v>74</v>
      </c>
      <c r="B21" s="63">
        <v>0</v>
      </c>
      <c r="C21" s="63"/>
      <c r="D21" s="66">
        <v>29578.155999999999</v>
      </c>
    </row>
    <row r="22" spans="1:5" ht="24.75" customHeight="1">
      <c r="A22" s="64" t="s">
        <v>73</v>
      </c>
      <c r="B22" s="63">
        <v>20492.3</v>
      </c>
      <c r="C22" s="63">
        <v>6504.3</v>
      </c>
      <c r="D22" s="66">
        <v>34290.771000000001</v>
      </c>
    </row>
    <row r="23" spans="1:5" ht="17.25" customHeight="1">
      <c r="A23" s="64" t="s">
        <v>72</v>
      </c>
      <c r="B23" s="66">
        <f>B18+B19</f>
        <v>95517.243242103563</v>
      </c>
      <c r="C23" s="66">
        <f>C18+C19</f>
        <v>2735.6322458999302</v>
      </c>
      <c r="D23" s="66">
        <f>D18+D19</f>
        <v>1648.2460000000056</v>
      </c>
    </row>
    <row r="24" spans="1:5" ht="39.6" customHeight="1">
      <c r="A24" s="65" t="s">
        <v>71</v>
      </c>
      <c r="B24" s="63">
        <v>0</v>
      </c>
      <c r="C24" s="157"/>
      <c r="D24" s="158">
        <v>1283.0673300000001</v>
      </c>
    </row>
    <row r="25" spans="1:5" ht="24" customHeight="1">
      <c r="A25" s="68" t="s">
        <v>70</v>
      </c>
      <c r="B25" s="63">
        <f>B23+B24</f>
        <v>95517.243242103563</v>
      </c>
      <c r="C25" s="66">
        <f>C23+C24</f>
        <v>2735.6322458999302</v>
      </c>
      <c r="D25" s="66">
        <f>D23+D24</f>
        <v>2931.3133300000054</v>
      </c>
      <c r="E25" s="67"/>
    </row>
    <row r="26" spans="1:5" ht="25.5" customHeight="1">
      <c r="A26" s="64" t="s">
        <v>69</v>
      </c>
      <c r="B26" s="62">
        <f>B25*15%</f>
        <v>14327.586486315535</v>
      </c>
      <c r="C26" s="62">
        <f>C25*15%</f>
        <v>410.34483688498955</v>
      </c>
      <c r="D26" s="62">
        <f>D25*15%</f>
        <v>439.6969995000008</v>
      </c>
    </row>
    <row r="27" spans="1:5" ht="29.25" customHeight="1">
      <c r="A27" s="64" t="s">
        <v>67</v>
      </c>
      <c r="B27" s="66">
        <f>B23-B26</f>
        <v>81189.656755788033</v>
      </c>
      <c r="C27" s="66">
        <f>C23-C26</f>
        <v>2325.2874090149407</v>
      </c>
      <c r="D27" s="66">
        <f>D23-D26</f>
        <v>1208.5490005000047</v>
      </c>
    </row>
    <row r="28" spans="1:5" hidden="1"/>
    <row r="29" spans="1:5" hidden="1">
      <c r="A29" s="61"/>
      <c r="B29" s="61"/>
      <c r="C29" s="60"/>
      <c r="D29" s="60"/>
    </row>
    <row r="30" spans="1:5">
      <c r="B30" s="57"/>
    </row>
    <row r="33" spans="1:4">
      <c r="A33" s="58" t="s">
        <v>66</v>
      </c>
      <c r="B33" s="59"/>
      <c r="C33" s="34"/>
      <c r="D33" s="34"/>
    </row>
    <row r="34" spans="1:4" ht="18" customHeight="1">
      <c r="A34" s="58" t="s">
        <v>65</v>
      </c>
      <c r="B34" s="58"/>
      <c r="C34" s="34"/>
      <c r="D34" s="34"/>
    </row>
    <row r="35" spans="1:4" ht="18.75" customHeight="1">
      <c r="A35" s="58" t="s">
        <v>64</v>
      </c>
      <c r="B35" s="58"/>
      <c r="C35" s="34"/>
      <c r="D35" s="34"/>
    </row>
  </sheetData>
  <mergeCells count="6">
    <mergeCell ref="A3:D3"/>
    <mergeCell ref="A4:D4"/>
    <mergeCell ref="A5:D5"/>
    <mergeCell ref="A8:A9"/>
    <mergeCell ref="B8:B9"/>
    <mergeCell ref="C8:D8"/>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D50"/>
  <sheetViews>
    <sheetView topLeftCell="A28" zoomScaleNormal="100" workbookViewId="0">
      <selection activeCell="B6" sqref="B6:C45"/>
    </sheetView>
  </sheetViews>
  <sheetFormatPr defaultRowHeight="12.75"/>
  <cols>
    <col min="1" max="1" width="49.5703125" style="34" customWidth="1"/>
    <col min="2" max="2" width="20.5703125" style="34" customWidth="1"/>
    <col min="3" max="3" width="21.28515625" style="34" customWidth="1"/>
    <col min="4" max="16384" width="9.140625" style="34"/>
  </cols>
  <sheetData>
    <row r="2" spans="1:3" ht="16.5">
      <c r="A2" s="201" t="s">
        <v>199</v>
      </c>
      <c r="B2" s="201"/>
      <c r="C2" s="201"/>
    </row>
    <row r="3" spans="1:3" ht="16.5">
      <c r="A3" s="201"/>
      <c r="B3" s="201"/>
      <c r="C3" s="201"/>
    </row>
    <row r="4" spans="1:3" ht="16.149999999999999" customHeight="1">
      <c r="A4" s="93" t="s">
        <v>125</v>
      </c>
      <c r="B4" s="202" t="s">
        <v>200</v>
      </c>
      <c r="C4" s="203"/>
    </row>
    <row r="5" spans="1:3" ht="13.15" customHeight="1">
      <c r="A5" s="92"/>
      <c r="B5" s="91" t="s">
        <v>124</v>
      </c>
      <c r="C5" s="90" t="s">
        <v>25</v>
      </c>
    </row>
    <row r="6" spans="1:3" ht="16.149999999999999" customHeight="1">
      <c r="A6" s="89" t="s">
        <v>123</v>
      </c>
      <c r="B6" s="84">
        <v>13946141.6</v>
      </c>
      <c r="C6" s="84">
        <v>10596173.4</v>
      </c>
    </row>
    <row r="7" spans="1:3" ht="19.149999999999999" customHeight="1">
      <c r="A7" s="85" t="s">
        <v>122</v>
      </c>
      <c r="B7" s="84">
        <f>SUM(B8:B14)</f>
        <v>3021227.389</v>
      </c>
      <c r="C7" s="84">
        <f>SUM(C8:C14)</f>
        <v>2503771.037</v>
      </c>
    </row>
    <row r="8" spans="1:3" ht="24" customHeight="1">
      <c r="A8" s="87" t="s">
        <v>116</v>
      </c>
      <c r="B8" s="82">
        <v>1269037.7</v>
      </c>
      <c r="C8" s="82">
        <v>1114533.21</v>
      </c>
    </row>
    <row r="9" spans="1:3" ht="15.75" customHeight="1">
      <c r="A9" s="87" t="s">
        <v>121</v>
      </c>
      <c r="B9" s="86">
        <f>B8*12%</f>
        <v>152284.52399999998</v>
      </c>
      <c r="C9" s="82">
        <v>146813.40400000001</v>
      </c>
    </row>
    <row r="10" spans="1:3" ht="15.75" customHeight="1">
      <c r="A10" s="87" t="s">
        <v>113</v>
      </c>
      <c r="B10" s="82">
        <v>34781.377</v>
      </c>
      <c r="C10" s="82">
        <v>36677.762999999999</v>
      </c>
    </row>
    <row r="11" spans="1:3" ht="15.75" customHeight="1">
      <c r="A11" s="87" t="s">
        <v>120</v>
      </c>
      <c r="B11" s="82">
        <v>312303.33199999999</v>
      </c>
      <c r="C11" s="82">
        <v>213570.96100000001</v>
      </c>
    </row>
    <row r="12" spans="1:3" ht="15.75" customHeight="1">
      <c r="A12" s="87" t="s">
        <v>119</v>
      </c>
      <c r="B12" s="82">
        <v>294273.59999999998</v>
      </c>
      <c r="C12" s="82">
        <v>108713.65</v>
      </c>
    </row>
    <row r="13" spans="1:3" ht="15.75" customHeight="1">
      <c r="A13" s="87" t="s">
        <v>107</v>
      </c>
      <c r="B13" s="82">
        <v>851884.35600000003</v>
      </c>
      <c r="C13" s="82">
        <v>738957</v>
      </c>
    </row>
    <row r="14" spans="1:3" ht="15.75" customHeight="1">
      <c r="A14" s="87" t="s">
        <v>118</v>
      </c>
      <c r="B14" s="82">
        <v>106662.5</v>
      </c>
      <c r="C14" s="82">
        <v>144505.049</v>
      </c>
    </row>
    <row r="15" spans="1:3" ht="22.5" customHeight="1">
      <c r="A15" s="85" t="s">
        <v>117</v>
      </c>
      <c r="B15" s="88">
        <f>SUM(B16:B26)</f>
        <v>3558219.219000001</v>
      </c>
      <c r="C15" s="88">
        <f>SUM(C16:C26)</f>
        <v>3682792.3481999999</v>
      </c>
    </row>
    <row r="16" spans="1:3" ht="15.75" customHeight="1">
      <c r="A16" s="87" t="s">
        <v>116</v>
      </c>
      <c r="B16" s="86">
        <v>1948069.75</v>
      </c>
      <c r="C16" s="82">
        <v>1839868.71</v>
      </c>
    </row>
    <row r="17" spans="1:3" ht="15.75" customHeight="1">
      <c r="A17" s="87" t="s">
        <v>115</v>
      </c>
      <c r="B17" s="86">
        <f>B16*12%</f>
        <v>233768.37</v>
      </c>
      <c r="C17" s="86">
        <f>C16*12%</f>
        <v>220784.24519999998</v>
      </c>
    </row>
    <row r="18" spans="1:3" ht="15.75" customHeight="1">
      <c r="A18" s="64" t="s">
        <v>114</v>
      </c>
      <c r="B18" s="86">
        <v>104899.2</v>
      </c>
      <c r="C18" s="82">
        <v>127537.48</v>
      </c>
    </row>
    <row r="19" spans="1:3" ht="15.75" customHeight="1">
      <c r="A19" s="87" t="s">
        <v>113</v>
      </c>
      <c r="B19" s="86">
        <v>1727.1569999999999</v>
      </c>
      <c r="C19" s="82">
        <v>1734.125</v>
      </c>
    </row>
    <row r="20" spans="1:3" ht="19.149999999999999" customHeight="1">
      <c r="A20" s="87" t="s">
        <v>112</v>
      </c>
      <c r="B20" s="86">
        <v>171934.04199999999</v>
      </c>
      <c r="C20" s="82"/>
    </row>
    <row r="21" spans="1:3" ht="15.75" customHeight="1">
      <c r="A21" s="87" t="s">
        <v>111</v>
      </c>
      <c r="B21" s="86">
        <v>415809.1</v>
      </c>
      <c r="C21" s="82">
        <v>312159.902</v>
      </c>
    </row>
    <row r="22" spans="1:3" ht="15.75" customHeight="1">
      <c r="A22" s="87" t="s">
        <v>110</v>
      </c>
      <c r="B22" s="159">
        <v>12471.2</v>
      </c>
      <c r="C22" s="82"/>
    </row>
    <row r="23" spans="1:3" ht="15.75" customHeight="1">
      <c r="A23" s="87" t="s">
        <v>109</v>
      </c>
      <c r="B23" s="86">
        <v>63572.7</v>
      </c>
      <c r="C23" s="160">
        <v>63974.527999999998</v>
      </c>
    </row>
    <row r="24" spans="1:3" ht="15.75" customHeight="1">
      <c r="A24" s="64" t="s">
        <v>108</v>
      </c>
      <c r="B24" s="86">
        <v>3244.6</v>
      </c>
      <c r="C24" s="82">
        <v>5685.1610000000001</v>
      </c>
    </row>
    <row r="25" spans="1:3" ht="15.75" customHeight="1">
      <c r="A25" s="87" t="s">
        <v>107</v>
      </c>
      <c r="B25" s="86">
        <v>391919.6</v>
      </c>
      <c r="C25" s="82">
        <v>571763.19700000004</v>
      </c>
    </row>
    <row r="26" spans="1:3" ht="15.75" customHeight="1">
      <c r="A26" s="87" t="s">
        <v>174</v>
      </c>
      <c r="B26" s="86">
        <v>210803.5</v>
      </c>
      <c r="C26" s="82">
        <v>539285</v>
      </c>
    </row>
    <row r="27" spans="1:3" ht="22.5" customHeight="1">
      <c r="A27" s="85" t="s">
        <v>91</v>
      </c>
      <c r="B27" s="84">
        <f>SUM(B28:B32)+B36+B37+B38+B39+B40+B41+B42+B43+B44+B45+B46</f>
        <v>7366695.0189999994</v>
      </c>
      <c r="C27" s="161">
        <f>SUM(C28:C32)+C36+C37+C38+C39+C40+C41+C42+C43+C44+C45+C46</f>
        <v>4409610.0044800006</v>
      </c>
    </row>
    <row r="28" spans="1:3" ht="24" customHeight="1">
      <c r="A28" s="64" t="s">
        <v>106</v>
      </c>
      <c r="B28" s="82">
        <v>159421.29999999999</v>
      </c>
      <c r="C28" s="82">
        <v>124764</v>
      </c>
    </row>
    <row r="29" spans="1:3" ht="19.149999999999999" customHeight="1">
      <c r="A29" s="64" t="s">
        <v>105</v>
      </c>
      <c r="B29" s="82">
        <v>170296.6</v>
      </c>
      <c r="C29" s="82">
        <v>244559.41099999999</v>
      </c>
    </row>
    <row r="30" spans="1:3" ht="15.75" customHeight="1">
      <c r="A30" s="64" t="s">
        <v>104</v>
      </c>
      <c r="B30" s="82">
        <v>159421.29999999999</v>
      </c>
      <c r="C30" s="82">
        <v>66383.364000000001</v>
      </c>
    </row>
    <row r="31" spans="1:3" ht="15.75" customHeight="1">
      <c r="A31" s="64" t="s">
        <v>103</v>
      </c>
      <c r="B31" s="82">
        <v>440505.3</v>
      </c>
      <c r="C31" s="82">
        <v>26801</v>
      </c>
    </row>
    <row r="32" spans="1:3" ht="15.75" customHeight="1">
      <c r="A32" s="64" t="s">
        <v>102</v>
      </c>
      <c r="B32" s="82">
        <f>SUM(B33:B35)</f>
        <v>613509.02300000004</v>
      </c>
      <c r="C32" s="82">
        <f>C33+C34+C35</f>
        <v>564307.49600000004</v>
      </c>
    </row>
    <row r="33" spans="1:4" ht="15.75" customHeight="1">
      <c r="A33" s="64" t="s">
        <v>101</v>
      </c>
      <c r="B33" s="82">
        <v>265292.40000000002</v>
      </c>
      <c r="C33" s="82">
        <v>262001.883</v>
      </c>
    </row>
    <row r="34" spans="1:4" ht="15.75" customHeight="1">
      <c r="A34" s="64" t="s">
        <v>100</v>
      </c>
      <c r="B34" s="82">
        <v>279834.5</v>
      </c>
      <c r="C34" s="160">
        <v>237964.54800000001</v>
      </c>
    </row>
    <row r="35" spans="1:4" ht="26.45" customHeight="1">
      <c r="A35" s="64" t="s">
        <v>99</v>
      </c>
      <c r="B35" s="82">
        <v>68382.123000000007</v>
      </c>
      <c r="C35" s="160">
        <v>64341.065000000002</v>
      </c>
    </row>
    <row r="36" spans="1:4" ht="15.75" customHeight="1">
      <c r="A36" s="65" t="s">
        <v>98</v>
      </c>
      <c r="B36" s="82">
        <v>1860000</v>
      </c>
      <c r="C36" s="160">
        <v>1625052.05</v>
      </c>
    </row>
    <row r="37" spans="1:4" ht="15.75" customHeight="1">
      <c r="A37" s="64" t="s">
        <v>96</v>
      </c>
      <c r="B37" s="82">
        <v>57600</v>
      </c>
      <c r="C37" s="82">
        <v>41760</v>
      </c>
    </row>
    <row r="38" spans="1:4" ht="15.75" customHeight="1">
      <c r="A38" s="64" t="s">
        <v>97</v>
      </c>
      <c r="B38" s="82">
        <v>617482.1</v>
      </c>
      <c r="C38" s="160">
        <v>250411.35</v>
      </c>
    </row>
    <row r="39" spans="1:4" ht="15.75" customHeight="1">
      <c r="A39" s="64" t="s">
        <v>96</v>
      </c>
      <c r="B39" s="82">
        <f>B38*12%</f>
        <v>74097.851999999999</v>
      </c>
      <c r="C39" s="82">
        <f>C38*12%</f>
        <v>30049.362000000001</v>
      </c>
      <c r="D39" s="83"/>
    </row>
    <row r="40" spans="1:4" ht="15.75" customHeight="1">
      <c r="A40" s="64" t="s">
        <v>95</v>
      </c>
      <c r="B40" s="82">
        <v>1000000</v>
      </c>
      <c r="C40" s="82">
        <v>61000</v>
      </c>
    </row>
    <row r="41" spans="1:4" ht="15.75" customHeight="1">
      <c r="A41" s="64" t="s">
        <v>94</v>
      </c>
      <c r="B41" s="82">
        <v>11365.3</v>
      </c>
      <c r="C41" s="82">
        <v>10800</v>
      </c>
    </row>
    <row r="42" spans="1:4" ht="15.75" customHeight="1">
      <c r="A42" s="64" t="s">
        <v>171</v>
      </c>
      <c r="B42" s="82">
        <v>586258.69999999995</v>
      </c>
      <c r="C42" s="82">
        <v>626931.90399999998</v>
      </c>
    </row>
    <row r="43" spans="1:4" ht="15.75" customHeight="1">
      <c r="A43" s="65" t="s">
        <v>93</v>
      </c>
      <c r="B43" s="82">
        <f>B42*12%</f>
        <v>70351.043999999994</v>
      </c>
      <c r="C43" s="82">
        <f>C42*12%</f>
        <v>75231.828479999996</v>
      </c>
    </row>
    <row r="44" spans="1:4" ht="15.75" customHeight="1">
      <c r="A44" s="64" t="s">
        <v>92</v>
      </c>
      <c r="B44" s="82">
        <v>529177.69999999995</v>
      </c>
      <c r="C44" s="82">
        <v>82392.819000000003</v>
      </c>
    </row>
    <row r="45" spans="1:4" ht="17.25" customHeight="1">
      <c r="A45" s="64" t="s">
        <v>91</v>
      </c>
      <c r="B45" s="82">
        <v>1017208.8</v>
      </c>
      <c r="C45" s="160">
        <v>579165.42000000004</v>
      </c>
    </row>
    <row r="46" spans="1:4" ht="34.5" customHeight="1">
      <c r="A46" s="78" t="s">
        <v>90</v>
      </c>
      <c r="B46" s="162"/>
      <c r="C46" s="163"/>
    </row>
    <row r="47" spans="1:4" ht="12.6" customHeight="1">
      <c r="A47" s="78" t="s">
        <v>89</v>
      </c>
      <c r="B47" s="81"/>
      <c r="C47" s="80"/>
    </row>
    <row r="48" spans="1:4">
      <c r="A48" s="78" t="s">
        <v>88</v>
      </c>
      <c r="B48" s="78"/>
      <c r="C48" s="79"/>
    </row>
    <row r="49" spans="1:3">
      <c r="A49"/>
      <c r="B49"/>
      <c r="C49" s="77"/>
    </row>
    <row r="50" spans="1:3">
      <c r="B50" s="78"/>
      <c r="C50" s="77"/>
    </row>
  </sheetData>
  <mergeCells count="3">
    <mergeCell ref="A2:C2"/>
    <mergeCell ref="A3:C3"/>
    <mergeCell ref="B4:C4"/>
  </mergeCells>
  <pageMargins left="0.9" right="0.22" top="0.23" bottom="0.2" header="0.2" footer="0.2"/>
  <pageSetup paperSize="9" scale="93" orientation="portrait" verticalDpi="0"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dimension ref="A3:G29"/>
  <sheetViews>
    <sheetView topLeftCell="A4" workbookViewId="0">
      <selection activeCell="B8" sqref="B8:D17"/>
    </sheetView>
  </sheetViews>
  <sheetFormatPr defaultRowHeight="12.75"/>
  <cols>
    <col min="1" max="1" width="57" style="34" customWidth="1"/>
    <col min="2" max="2" width="12.28515625" style="34" customWidth="1"/>
    <col min="3" max="3" width="13.42578125" style="57" bestFit="1" customWidth="1"/>
    <col min="4" max="4" width="14.5703125" style="57" customWidth="1"/>
    <col min="5" max="16384" width="9.140625" style="34"/>
  </cols>
  <sheetData>
    <row r="3" spans="1:7" ht="15.75">
      <c r="A3" s="195" t="s">
        <v>165</v>
      </c>
      <c r="B3" s="195"/>
      <c r="C3" s="195"/>
      <c r="D3" s="195"/>
    </row>
    <row r="4" spans="1:7" ht="15.75">
      <c r="A4" s="204"/>
      <c r="B4" s="204"/>
      <c r="C4" s="204"/>
      <c r="D4" s="204"/>
    </row>
    <row r="5" spans="1:7" ht="15.75" thickBot="1">
      <c r="A5" s="115"/>
      <c r="B5" s="115"/>
      <c r="C5" s="123"/>
      <c r="D5" s="122" t="s">
        <v>59</v>
      </c>
    </row>
    <row r="6" spans="1:7" ht="18.75" customHeight="1">
      <c r="A6" s="205" t="s">
        <v>86</v>
      </c>
      <c r="B6" s="207" t="s">
        <v>175</v>
      </c>
      <c r="C6" s="208" t="s">
        <v>201</v>
      </c>
      <c r="D6" s="209"/>
    </row>
    <row r="7" spans="1:7" ht="19.5" customHeight="1">
      <c r="A7" s="206"/>
      <c r="B7" s="198"/>
      <c r="C7" s="73" t="s">
        <v>26</v>
      </c>
      <c r="D7" s="121" t="s">
        <v>25</v>
      </c>
    </row>
    <row r="8" spans="1:7" ht="25.5" customHeight="1">
      <c r="A8" s="120" t="s">
        <v>164</v>
      </c>
      <c r="B8" s="119">
        <v>164021.60492742798</v>
      </c>
      <c r="C8" s="119">
        <v>29659.016</v>
      </c>
      <c r="D8" s="118">
        <v>24069.205000000002</v>
      </c>
    </row>
    <row r="9" spans="1:7" ht="27" customHeight="1">
      <c r="A9" s="120" t="s">
        <v>163</v>
      </c>
      <c r="B9" s="119">
        <v>65555.548574509579</v>
      </c>
      <c r="C9" s="119">
        <v>13141.147000000001</v>
      </c>
      <c r="D9" s="118">
        <v>14416.324000000001</v>
      </c>
    </row>
    <row r="10" spans="1:7" ht="27" customHeight="1">
      <c r="A10" s="120" t="s">
        <v>162</v>
      </c>
      <c r="B10" s="119">
        <v>25154.035465600005</v>
      </c>
      <c r="C10" s="119">
        <v>5170.7370000000001</v>
      </c>
      <c r="D10" s="118">
        <v>5071.2640000000001</v>
      </c>
    </row>
    <row r="11" spans="1:7" ht="26.25" customHeight="1">
      <c r="A11" s="120" t="s">
        <v>161</v>
      </c>
      <c r="B11" s="119">
        <f>B10*12%</f>
        <v>3018.4842558720006</v>
      </c>
      <c r="C11" s="119">
        <f>C10*12%</f>
        <v>620.48843999999997</v>
      </c>
      <c r="D11" s="119">
        <v>610.58399999999995</v>
      </c>
    </row>
    <row r="12" spans="1:7" ht="26.25" customHeight="1">
      <c r="A12" s="120" t="s">
        <v>160</v>
      </c>
      <c r="B12" s="119">
        <v>16652.149599179211</v>
      </c>
      <c r="C12" s="119">
        <v>3570.826</v>
      </c>
      <c r="D12" s="118">
        <v>2648.9679999999998</v>
      </c>
    </row>
    <row r="13" spans="1:7" ht="26.25" customHeight="1">
      <c r="A13" s="120" t="s">
        <v>159</v>
      </c>
      <c r="B13" s="119">
        <v>6073.969718510406</v>
      </c>
      <c r="C13" s="119">
        <v>1180.499</v>
      </c>
      <c r="D13" s="118">
        <v>1102.8219999999999</v>
      </c>
    </row>
    <row r="14" spans="1:7" ht="26.25" customHeight="1">
      <c r="A14" s="120" t="s">
        <v>158</v>
      </c>
      <c r="B14" s="119">
        <v>47030.475561864027</v>
      </c>
      <c r="C14" s="119">
        <v>10139.401</v>
      </c>
      <c r="D14" s="118">
        <v>9446.7060000000001</v>
      </c>
    </row>
    <row r="15" spans="1:7" ht="26.25" customHeight="1">
      <c r="A15" s="120" t="s">
        <v>157</v>
      </c>
      <c r="B15" s="119">
        <v>18665.763814019996</v>
      </c>
      <c r="C15" s="119">
        <v>4666.4409999999998</v>
      </c>
      <c r="D15" s="118">
        <v>4666.4409999999998</v>
      </c>
      <c r="G15" s="83"/>
    </row>
    <row r="16" spans="1:7" ht="21.75" customHeight="1">
      <c r="A16" s="120" t="s">
        <v>156</v>
      </c>
      <c r="B16" s="119">
        <v>5363.7784152189042</v>
      </c>
      <c r="C16" s="119">
        <v>1269.019</v>
      </c>
      <c r="D16" s="118">
        <v>1405.694</v>
      </c>
    </row>
    <row r="17" spans="1:4" ht="39.75" customHeight="1" thickBot="1">
      <c r="A17" s="117" t="s">
        <v>155</v>
      </c>
      <c r="B17" s="116">
        <f>SUM(B8:B14)</f>
        <v>327506.26810296322</v>
      </c>
      <c r="C17" s="116">
        <f>SUM(C8:C14)</f>
        <v>63482.114440000005</v>
      </c>
      <c r="D17" s="164">
        <f>SUM(D8:D14)</f>
        <v>57365.873000000007</v>
      </c>
    </row>
    <row r="18" spans="1:4" ht="15">
      <c r="A18" s="115"/>
      <c r="B18" s="114"/>
      <c r="C18" s="113"/>
      <c r="D18" s="113"/>
    </row>
    <row r="19" spans="1:4" ht="15" hidden="1">
      <c r="A19" s="112"/>
      <c r="B19" s="111"/>
      <c r="C19" s="111"/>
      <c r="D19" s="111"/>
    </row>
    <row r="20" spans="1:4" ht="15" hidden="1">
      <c r="A20" s="112"/>
      <c r="B20" s="111"/>
      <c r="C20" s="111"/>
      <c r="D20" s="111"/>
    </row>
    <row r="21" spans="1:4" ht="15" hidden="1">
      <c r="A21" s="112"/>
      <c r="B21" s="111"/>
      <c r="C21" s="111"/>
      <c r="D21" s="111"/>
    </row>
    <row r="22" spans="1:4" ht="15" hidden="1">
      <c r="A22" s="112"/>
      <c r="B22" s="111"/>
      <c r="C22" s="111"/>
      <c r="D22" s="111"/>
    </row>
    <row r="23" spans="1:4" ht="15" hidden="1">
      <c r="A23" s="112"/>
      <c r="B23" s="111"/>
      <c r="C23" s="111"/>
      <c r="D23" s="111"/>
    </row>
    <row r="24" spans="1:4" ht="15" hidden="1">
      <c r="A24" s="112"/>
      <c r="B24" s="111"/>
      <c r="C24" s="111"/>
      <c r="D24" s="111"/>
    </row>
    <row r="27" spans="1:4" ht="18.75">
      <c r="A27" s="58" t="s">
        <v>154</v>
      </c>
      <c r="B27" s="58"/>
      <c r="C27" s="109"/>
      <c r="D27" s="109"/>
    </row>
    <row r="28" spans="1:4" ht="18.75">
      <c r="A28" s="58" t="s">
        <v>153</v>
      </c>
      <c r="B28" s="58"/>
      <c r="C28" s="109"/>
      <c r="D28" s="109"/>
    </row>
    <row r="29" spans="1:4" ht="18.75">
      <c r="A29" s="110"/>
      <c r="B29" s="110"/>
      <c r="C29" s="109"/>
      <c r="D29" s="109"/>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dimension ref="A1:H30"/>
  <sheetViews>
    <sheetView topLeftCell="A8" workbookViewId="0">
      <selection activeCell="C7" sqref="C7:E26"/>
    </sheetView>
  </sheetViews>
  <sheetFormatPr defaultRowHeight="12.75"/>
  <cols>
    <col min="1" max="1" width="6.28515625" customWidth="1"/>
    <col min="2" max="2" width="46.42578125" customWidth="1"/>
    <col min="3" max="3" width="16.42578125" customWidth="1"/>
    <col min="4" max="4" width="16" customWidth="1"/>
    <col min="5" max="5" width="16.28515625" customWidth="1"/>
  </cols>
  <sheetData>
    <row r="1" spans="1:5">
      <c r="A1" s="108"/>
      <c r="B1" s="108"/>
      <c r="C1" s="108"/>
      <c r="D1" s="108"/>
      <c r="E1" s="35"/>
    </row>
    <row r="2" spans="1:5" ht="15" customHeight="1">
      <c r="A2" s="210" t="s">
        <v>152</v>
      </c>
      <c r="B2" s="210"/>
      <c r="C2" s="210"/>
      <c r="D2" s="210"/>
      <c r="E2" s="210"/>
    </row>
    <row r="3" spans="1:5">
      <c r="A3" s="211" t="s">
        <v>151</v>
      </c>
      <c r="B3" s="211"/>
      <c r="C3" s="211"/>
      <c r="D3" s="211"/>
      <c r="E3" s="211"/>
    </row>
    <row r="4" spans="1:5">
      <c r="A4" s="212"/>
      <c r="B4" s="212"/>
      <c r="C4" s="212"/>
      <c r="D4" s="212"/>
      <c r="E4" s="212"/>
    </row>
    <row r="5" spans="1:5">
      <c r="E5" t="s">
        <v>150</v>
      </c>
    </row>
    <row r="6" spans="1:5" ht="63" customHeight="1">
      <c r="A6" s="107" t="s">
        <v>149</v>
      </c>
      <c r="B6" s="106" t="s">
        <v>86</v>
      </c>
      <c r="C6" s="105" t="s">
        <v>202</v>
      </c>
      <c r="D6" s="105" t="s">
        <v>203</v>
      </c>
      <c r="E6" s="104" t="s">
        <v>148</v>
      </c>
    </row>
    <row r="7" spans="1:5" ht="27" customHeight="1">
      <c r="A7" s="98">
        <v>1</v>
      </c>
      <c r="B7" s="97" t="s">
        <v>147</v>
      </c>
      <c r="C7" s="96">
        <v>44867282</v>
      </c>
      <c r="D7" s="96">
        <v>54976512</v>
      </c>
      <c r="E7" s="96">
        <f t="shared" ref="E7:E18" si="0">D7-C7</f>
        <v>10109230</v>
      </c>
    </row>
    <row r="8" spans="1:5" ht="29.25" customHeight="1">
      <c r="A8" s="98">
        <v>2</v>
      </c>
      <c r="B8" s="97" t="s">
        <v>146</v>
      </c>
      <c r="C8" s="96">
        <v>32543324</v>
      </c>
      <c r="D8" s="96">
        <v>38498876</v>
      </c>
      <c r="E8" s="96">
        <f t="shared" si="0"/>
        <v>5955552</v>
      </c>
    </row>
    <row r="9" spans="1:5" ht="30" customHeight="1">
      <c r="A9" s="103">
        <v>3</v>
      </c>
      <c r="B9" s="97" t="s">
        <v>145</v>
      </c>
      <c r="C9" s="102">
        <f>C7-C8</f>
        <v>12323958</v>
      </c>
      <c r="D9" s="102">
        <f>D7-D8</f>
        <v>16477636</v>
      </c>
      <c r="E9" s="102">
        <f t="shared" si="0"/>
        <v>4153678</v>
      </c>
    </row>
    <row r="10" spans="1:5" ht="17.25" customHeight="1">
      <c r="A10" s="98">
        <v>4</v>
      </c>
      <c r="B10" s="97" t="s">
        <v>144</v>
      </c>
      <c r="C10" s="96">
        <f>C11+C12+C13</f>
        <v>12068360</v>
      </c>
      <c r="D10" s="96">
        <f>D11+D12+D13</f>
        <v>10596173</v>
      </c>
      <c r="E10" s="96">
        <f t="shared" si="0"/>
        <v>-1472187</v>
      </c>
    </row>
    <row r="11" spans="1:5" ht="16.5" customHeight="1">
      <c r="A11" s="101" t="s">
        <v>143</v>
      </c>
      <c r="B11" s="97" t="s">
        <v>142</v>
      </c>
      <c r="C11" s="96">
        <v>2485833</v>
      </c>
      <c r="D11" s="96">
        <v>2503771</v>
      </c>
      <c r="E11" s="96">
        <f t="shared" si="0"/>
        <v>17938</v>
      </c>
    </row>
    <row r="12" spans="1:5" ht="17.25" customHeight="1">
      <c r="A12" s="100" t="s">
        <v>141</v>
      </c>
      <c r="B12" s="97" t="s">
        <v>140</v>
      </c>
      <c r="C12" s="96">
        <v>3572305</v>
      </c>
      <c r="D12" s="96">
        <v>3682792</v>
      </c>
      <c r="E12" s="96">
        <f t="shared" si="0"/>
        <v>110487</v>
      </c>
    </row>
    <row r="13" spans="1:5" ht="15.75" customHeight="1">
      <c r="A13" s="98" t="s">
        <v>139</v>
      </c>
      <c r="B13" s="97" t="s">
        <v>138</v>
      </c>
      <c r="C13" s="96">
        <v>6010222</v>
      </c>
      <c r="D13" s="96">
        <v>4409610</v>
      </c>
      <c r="E13" s="96">
        <f t="shared" si="0"/>
        <v>-1600612</v>
      </c>
    </row>
    <row r="14" spans="1:5" ht="18" customHeight="1">
      <c r="A14" s="98">
        <v>5</v>
      </c>
      <c r="B14" s="97" t="s">
        <v>137</v>
      </c>
      <c r="C14" s="96">
        <v>241764</v>
      </c>
      <c r="D14" s="96">
        <v>479398</v>
      </c>
      <c r="E14" s="96">
        <f t="shared" si="0"/>
        <v>237634</v>
      </c>
    </row>
    <row r="15" spans="1:5" ht="15" customHeight="1">
      <c r="A15" s="98">
        <v>6</v>
      </c>
      <c r="B15" s="97" t="s">
        <v>136</v>
      </c>
      <c r="C15" s="96">
        <f>C9-C10+C14</f>
        <v>497362</v>
      </c>
      <c r="D15" s="96">
        <f>D9-D10+D14</f>
        <v>6360861</v>
      </c>
      <c r="E15" s="96">
        <f t="shared" si="0"/>
        <v>5863499</v>
      </c>
    </row>
    <row r="16" spans="1:5" ht="15.75" customHeight="1">
      <c r="A16" s="98">
        <v>7</v>
      </c>
      <c r="B16" s="97" t="s">
        <v>135</v>
      </c>
      <c r="C16" s="96">
        <v>11305603</v>
      </c>
      <c r="D16" s="96">
        <v>29578156</v>
      </c>
      <c r="E16" s="96">
        <f t="shared" si="0"/>
        <v>18272553</v>
      </c>
    </row>
    <row r="17" spans="1:8" ht="15.75" customHeight="1">
      <c r="A17" s="98">
        <v>8</v>
      </c>
      <c r="B17" s="97" t="s">
        <v>73</v>
      </c>
      <c r="C17" s="96">
        <v>11089867</v>
      </c>
      <c r="D17" s="96">
        <v>34290771</v>
      </c>
      <c r="E17" s="96">
        <f t="shared" si="0"/>
        <v>23200904</v>
      </c>
    </row>
    <row r="18" spans="1:8" ht="17.25" customHeight="1">
      <c r="A18" s="98">
        <v>9</v>
      </c>
      <c r="B18" s="97" t="s">
        <v>134</v>
      </c>
      <c r="C18" s="96">
        <f>C15+C16-C17</f>
        <v>713098</v>
      </c>
      <c r="D18" s="96">
        <f>D15+D16-D17</f>
        <v>1648246</v>
      </c>
      <c r="E18" s="96">
        <f t="shared" si="0"/>
        <v>935148</v>
      </c>
    </row>
    <row r="19" spans="1:8" ht="17.25" customHeight="1">
      <c r="A19" s="98">
        <v>10</v>
      </c>
      <c r="B19" s="97" t="s">
        <v>133</v>
      </c>
      <c r="C19" s="96"/>
      <c r="D19" s="96"/>
      <c r="E19" s="96"/>
    </row>
    <row r="20" spans="1:8" ht="17.25" customHeight="1">
      <c r="A20" s="98">
        <v>11</v>
      </c>
      <c r="B20" s="97" t="s">
        <v>132</v>
      </c>
      <c r="C20" s="96">
        <f>C18</f>
        <v>713098</v>
      </c>
      <c r="D20" s="96">
        <f>D18</f>
        <v>1648246</v>
      </c>
      <c r="E20" s="96">
        <f t="shared" ref="E20:E26" si="1">D20-C20</f>
        <v>935148</v>
      </c>
    </row>
    <row r="21" spans="1:8" ht="21" customHeight="1">
      <c r="A21" s="98">
        <v>12</v>
      </c>
      <c r="B21" s="97" t="s">
        <v>131</v>
      </c>
      <c r="C21" s="99">
        <v>1350882</v>
      </c>
      <c r="D21" s="99">
        <v>1283067.33</v>
      </c>
      <c r="E21" s="96">
        <f t="shared" si="1"/>
        <v>-67814.669999999925</v>
      </c>
    </row>
    <row r="22" spans="1:8" ht="14.25" customHeight="1">
      <c r="A22" s="98">
        <v>13</v>
      </c>
      <c r="B22" s="97" t="s">
        <v>130</v>
      </c>
      <c r="C22" s="99">
        <v>343807</v>
      </c>
      <c r="D22" s="99"/>
      <c r="E22" s="96">
        <f t="shared" si="1"/>
        <v>-343807</v>
      </c>
    </row>
    <row r="23" spans="1:8" ht="16.5" customHeight="1">
      <c r="A23" s="98">
        <v>14</v>
      </c>
      <c r="B23" s="97" t="s">
        <v>70</v>
      </c>
      <c r="C23" s="99">
        <f>C20+C21-C22</f>
        <v>1720173</v>
      </c>
      <c r="D23" s="99">
        <f>D20+D21</f>
        <v>2931313.33</v>
      </c>
      <c r="E23" s="96">
        <f>D23-C23</f>
        <v>1211140.33</v>
      </c>
    </row>
    <row r="24" spans="1:8" ht="18.75" customHeight="1">
      <c r="A24" s="98">
        <v>15</v>
      </c>
      <c r="B24" s="97" t="s">
        <v>129</v>
      </c>
      <c r="C24" s="99">
        <f>C23*15%</f>
        <v>258025.94999999998</v>
      </c>
      <c r="D24" s="99">
        <f>D23*15%</f>
        <v>439696.99949999998</v>
      </c>
      <c r="E24" s="96">
        <f t="shared" si="1"/>
        <v>181671.04949999999</v>
      </c>
    </row>
    <row r="25" spans="1:8" ht="16.5" customHeight="1">
      <c r="A25" s="98">
        <v>16</v>
      </c>
      <c r="B25" s="97" t="s">
        <v>68</v>
      </c>
      <c r="C25" s="99"/>
      <c r="D25" s="99"/>
      <c r="E25" s="96">
        <f t="shared" si="1"/>
        <v>0</v>
      </c>
    </row>
    <row r="26" spans="1:8" ht="17.25" customHeight="1">
      <c r="A26" s="98">
        <v>17</v>
      </c>
      <c r="B26" s="97" t="s">
        <v>128</v>
      </c>
      <c r="C26" s="99">
        <f>C20-C24-C25</f>
        <v>455072.05000000005</v>
      </c>
      <c r="D26" s="99">
        <f>D20-D24-D25</f>
        <v>1208549.0005000001</v>
      </c>
      <c r="E26" s="96">
        <f t="shared" si="1"/>
        <v>753476.95050000004</v>
      </c>
    </row>
    <row r="28" spans="1:8">
      <c r="A28" s="95"/>
      <c r="B28" s="94"/>
      <c r="C28" s="94"/>
      <c r="D28" s="94"/>
    </row>
    <row r="29" spans="1:8">
      <c r="A29" s="58" t="s">
        <v>127</v>
      </c>
      <c r="B29" s="58"/>
      <c r="C29" s="58"/>
      <c r="D29" s="58"/>
      <c r="E29" s="58"/>
      <c r="F29" s="58"/>
      <c r="G29" s="58"/>
      <c r="H29" s="58"/>
    </row>
    <row r="30" spans="1:8">
      <c r="A30" s="58" t="s">
        <v>126</v>
      </c>
      <c r="B30" s="58"/>
      <c r="C30" s="58"/>
      <c r="D30" s="58"/>
      <c r="E30" s="58"/>
      <c r="F30" s="58"/>
      <c r="G30" s="58"/>
      <c r="H30" s="58"/>
    </row>
  </sheetData>
  <mergeCells count="3">
    <mergeCell ref="A2:E2"/>
    <mergeCell ref="A3:E3"/>
    <mergeCell ref="A4:E4"/>
  </mergeCells>
  <pageMargins left="1.7" right="0.75" top="0.19" bottom="0.19" header="0.19" footer="0.1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17"/>
  <sheetViews>
    <sheetView topLeftCell="A4" zoomScaleNormal="100" workbookViewId="0">
      <selection activeCell="L7" sqref="L7"/>
    </sheetView>
  </sheetViews>
  <sheetFormatPr defaultRowHeight="12.75"/>
  <cols>
    <col min="1" max="1" width="4.42578125" style="36" customWidth="1"/>
    <col min="2" max="2" width="41.5703125" style="36" customWidth="1"/>
    <col min="3" max="3" width="8.85546875" style="36" customWidth="1"/>
    <col min="4" max="4" width="12" style="36" customWidth="1"/>
    <col min="5" max="5" width="11.140625" style="36" customWidth="1"/>
    <col min="6" max="6" width="14.140625" style="36" customWidth="1"/>
    <col min="7" max="7" width="9.140625" style="36" customWidth="1"/>
    <col min="8" max="8" width="11.42578125" style="36" customWidth="1"/>
    <col min="9" max="16384" width="9.140625" style="36"/>
  </cols>
  <sheetData>
    <row r="1" spans="1:8" ht="76.5" customHeight="1">
      <c r="G1"/>
    </row>
    <row r="3" spans="1:8" ht="34.5" customHeight="1">
      <c r="A3" s="213" t="s">
        <v>63</v>
      </c>
      <c r="B3" s="213"/>
      <c r="C3" s="213"/>
      <c r="D3" s="213"/>
      <c r="E3" s="213"/>
      <c r="F3" s="213"/>
      <c r="G3" s="213"/>
      <c r="H3" s="213"/>
    </row>
    <row r="4" spans="1:8" ht="34.5" customHeight="1">
      <c r="A4" s="214" t="s">
        <v>204</v>
      </c>
      <c r="B4" s="214"/>
      <c r="C4" s="214"/>
      <c r="D4" s="214"/>
      <c r="E4" s="214"/>
      <c r="F4" s="214"/>
      <c r="G4" s="214"/>
      <c r="H4" s="214"/>
    </row>
    <row r="5" spans="1:8" ht="23.25" customHeight="1">
      <c r="A5" s="215"/>
      <c r="B5" s="215"/>
      <c r="C5" s="215"/>
      <c r="D5" s="215"/>
      <c r="E5" s="215"/>
      <c r="F5" s="215"/>
      <c r="G5" s="215"/>
      <c r="H5" s="215"/>
    </row>
    <row r="6" spans="1:8" ht="32.25" customHeight="1">
      <c r="A6" s="56"/>
      <c r="B6" s="216" t="s">
        <v>27</v>
      </c>
      <c r="C6" s="216" t="s">
        <v>30</v>
      </c>
      <c r="D6" s="218" t="s">
        <v>205</v>
      </c>
      <c r="E6" s="219"/>
      <c r="F6" s="220"/>
      <c r="G6" s="216" t="s">
        <v>206</v>
      </c>
      <c r="H6" s="54" t="s">
        <v>62</v>
      </c>
    </row>
    <row r="7" spans="1:8" ht="23.25" customHeight="1">
      <c r="A7" s="55"/>
      <c r="B7" s="217"/>
      <c r="C7" s="217"/>
      <c r="D7" s="54" t="s">
        <v>26</v>
      </c>
      <c r="E7" s="54" t="s">
        <v>25</v>
      </c>
      <c r="F7" s="54" t="s">
        <v>61</v>
      </c>
      <c r="G7" s="217"/>
      <c r="H7" s="54" t="s">
        <v>7</v>
      </c>
    </row>
    <row r="8" spans="1:8" ht="24.75" customHeight="1">
      <c r="A8" s="53">
        <v>1</v>
      </c>
      <c r="B8" s="52" t="s">
        <v>60</v>
      </c>
      <c r="C8" s="39" t="s">
        <v>59</v>
      </c>
      <c r="D8" s="38">
        <v>83825.020999999993</v>
      </c>
      <c r="E8" s="38">
        <v>83677.216</v>
      </c>
      <c r="F8" s="42">
        <f>E8/D8*100</f>
        <v>99.823674365676567</v>
      </c>
      <c r="G8" s="38">
        <v>61062.928</v>
      </c>
      <c r="H8" s="42">
        <f>E8/G8*100</f>
        <v>137.03439835050165</v>
      </c>
    </row>
    <row r="9" spans="1:8" ht="24" customHeight="1">
      <c r="A9" s="41">
        <v>2</v>
      </c>
      <c r="B9" s="43" t="s">
        <v>58</v>
      </c>
      <c r="C9" s="43" t="s">
        <v>57</v>
      </c>
      <c r="D9" s="46">
        <v>79235.020999999993</v>
      </c>
      <c r="E9" s="46">
        <v>78740.512000000002</v>
      </c>
      <c r="F9" s="42">
        <f>E9/D9*100</f>
        <v>99.375895918548451</v>
      </c>
      <c r="G9" s="46">
        <v>66168.684999999998</v>
      </c>
      <c r="H9" s="42">
        <f>E9/G9*100</f>
        <v>118.99966275587917</v>
      </c>
    </row>
    <row r="10" spans="1:8" ht="16.5" customHeight="1">
      <c r="A10" s="51">
        <v>3</v>
      </c>
      <c r="B10" s="50" t="s">
        <v>56</v>
      </c>
      <c r="C10" s="49" t="s">
        <v>168</v>
      </c>
      <c r="D10" s="48"/>
      <c r="E10" s="46"/>
      <c r="F10" s="47"/>
      <c r="G10" s="46"/>
      <c r="H10" s="45"/>
    </row>
    <row r="11" spans="1:8" ht="24" customHeight="1">
      <c r="A11" s="44"/>
      <c r="B11" s="40" t="s">
        <v>55</v>
      </c>
      <c r="C11" s="39" t="s">
        <v>54</v>
      </c>
      <c r="D11" s="165">
        <v>23.336121599999998</v>
      </c>
      <c r="E11" s="165">
        <v>20.068000000000001</v>
      </c>
      <c r="F11" s="42">
        <f>E11/D11*100</f>
        <v>85.995438076565407</v>
      </c>
      <c r="G11" s="38">
        <v>17.114999999999998</v>
      </c>
      <c r="H11" s="42">
        <f>E11/G11*100</f>
        <v>117.25387087350279</v>
      </c>
    </row>
    <row r="12" spans="1:8" ht="24" customHeight="1">
      <c r="A12" s="44"/>
      <c r="B12" s="40" t="s">
        <v>53</v>
      </c>
      <c r="C12" s="43" t="s">
        <v>52</v>
      </c>
      <c r="D12" s="37">
        <v>16.586899200000001</v>
      </c>
      <c r="E12" s="38">
        <v>21.416</v>
      </c>
      <c r="F12" s="42">
        <f>E12/D12*100</f>
        <v>129.11394554082779</v>
      </c>
      <c r="G12" s="38">
        <v>14.005000000000001</v>
      </c>
      <c r="H12" s="42">
        <f>E12/G12*100</f>
        <v>152.91681542306318</v>
      </c>
    </row>
    <row r="13" spans="1:8" ht="24.75" customHeight="1">
      <c r="A13" s="41"/>
      <c r="B13" s="40" t="s">
        <v>51</v>
      </c>
      <c r="C13" s="39" t="s">
        <v>11</v>
      </c>
      <c r="D13" s="166">
        <v>1530</v>
      </c>
      <c r="E13" s="38">
        <v>1643</v>
      </c>
      <c r="F13" s="37">
        <f>E13/D13*100</f>
        <v>107.38562091503267</v>
      </c>
      <c r="G13" s="38">
        <v>1664</v>
      </c>
      <c r="H13" s="37">
        <f>E13/G13*100</f>
        <v>98.737980769230774</v>
      </c>
    </row>
    <row r="16" spans="1:8" ht="30.75" customHeight="1">
      <c r="A16" t="s">
        <v>50</v>
      </c>
    </row>
    <row r="17" spans="1:1" ht="15.75" customHeight="1">
      <c r="A17" t="s">
        <v>49</v>
      </c>
    </row>
  </sheetData>
  <mergeCells count="7">
    <mergeCell ref="A3:H3"/>
    <mergeCell ref="A4:H4"/>
    <mergeCell ref="A5:H5"/>
    <mergeCell ref="B6:B7"/>
    <mergeCell ref="C6:C7"/>
    <mergeCell ref="D6:F6"/>
    <mergeCell ref="G6:G7"/>
  </mergeCells>
  <pageMargins left="1.7" right="0.70866141732283472" top="0.25" bottom="0.2" header="0.2" footer="0.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topLeftCell="C1"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Анализ-2021г. 1-квартал</vt:lpstr>
      <vt:lpstr>2021 г.1-кв</vt:lpstr>
      <vt:lpstr>Пояс.зап-2021 1-квартал</vt:lpstr>
      <vt:lpstr>финан.резул.2021г. 1-кв</vt:lpstr>
      <vt:lpstr>Расх. пер.1-кв</vt:lpstr>
      <vt:lpstr>анализ себест.1-квартал</vt:lpstr>
      <vt:lpstr>Табл№5 1-квартал</vt:lpstr>
      <vt:lpstr>Пр№1 2021г.1-кв.</vt:lpstr>
      <vt:lpstr>Лист1</vt:lpstr>
      <vt:lpstr>'Анализ-2021г. 1-квартал'!Область_печати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gulom</dc:creator>
  <cp:lastModifiedBy>Пользователь Windows</cp:lastModifiedBy>
  <dcterms:created xsi:type="dcterms:W3CDTF">2020-12-03T03:54:55Z</dcterms:created>
  <dcterms:modified xsi:type="dcterms:W3CDTF">2022-04-15T06:32:45Z</dcterms:modified>
</cp:coreProperties>
</file>