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05" windowWidth="15975" windowHeight="4770" tabRatio="857" activeTab="7"/>
  </bookViews>
  <sheets>
    <sheet name="Анализ- 1-квартал 2021г" sheetId="1" r:id="rId1"/>
    <sheet name="I кв." sheetId="2" r:id="rId2"/>
    <sheet name="Пояс.зап- 1-кв. 2021" sheetId="3" r:id="rId3"/>
    <sheet name="финан.резул." sheetId="4" r:id="rId4"/>
    <sheet name="Расходы периода" sheetId="5" r:id="rId5"/>
    <sheet name="Табл№5" sheetId="6" r:id="rId6"/>
    <sheet name="анализ себест." sheetId="7" r:id="rId7"/>
    <sheet name="Пр№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#N/A</definedName>
    <definedName name="\z">#N/A</definedName>
    <definedName name="_100Module4_B009__.LOGIN">[1]![Module4(B009)].LOGIN</definedName>
    <definedName name="_101Module4_B010__.LOGIN">[1]![Module4(B010)].LOGIN</definedName>
    <definedName name="_102Module4_B011__.LOGIN">[1]![Module4(B011)].LOGIN</definedName>
    <definedName name="_103Module4_B016__.LOGIN">[1]![Module4(B016)].LOGIN</definedName>
    <definedName name="_104Module4_B021__.LOGIN">[1]![Module4(B021)].LOGIN</definedName>
    <definedName name="_105Module4_B022__.LOGIN">[1]![Module4(B022)].LOGIN</definedName>
    <definedName name="_106Module4_B038__.LOGIN">[1]![Module4(B038)].LOGIN</definedName>
    <definedName name="_107Module4_B040__.LOGIN">[1]![Module4(B040)].LOGIN</definedName>
    <definedName name="_108Module4_B044__.LOGIN">[1]![Module4(B044)].LOGIN</definedName>
    <definedName name="_109Module4_B045__.LOGIN">[1]![Module4(B045)].LOGIN</definedName>
    <definedName name="_110Module4_B046__.LOGIN">[1]![Module4(B046)].LOGIN</definedName>
    <definedName name="_111Module4_B048__.LOGIN">[1]![Module4(B048)].LOGIN</definedName>
    <definedName name="_112Module4_B050__.LOGIN">[1]![Module4(B050)].LOGIN</definedName>
    <definedName name="_113Module4_B051__.LOGIN">[1]![Module4(B051)].LOGIN</definedName>
    <definedName name="_114Module4_B057__.LOGIN">[1]![Module4(B057)].LOGIN</definedName>
    <definedName name="_115Module4_B060__.LOGIN">[1]![Module4(B060)].LOGIN</definedName>
    <definedName name="_116Module4_C001__.LOGIN">[1]![Module4(C001)].LOGIN</definedName>
    <definedName name="_117Module4_C002__.LOGIN">[1]![Module4(C002)].LOGIN</definedName>
    <definedName name="_118Module4_C005__.LOGIN">[1]![Module4(C005)].LOGIN</definedName>
    <definedName name="_119Module4_C007__.LOGIN">[1]![Module4(C007)].LOGIN</definedName>
    <definedName name="_121Module4_C013__.LOGIN">[1]![Module4(C013)].LOGIN</definedName>
    <definedName name="_122Module4_C014__.LOGIN">[1]![Module4(C014)].LOGIN</definedName>
    <definedName name="_123Module4_C020__.LOGIN">[1]![Module4(C020)].LOGIN</definedName>
    <definedName name="_124Module4_D001__.LOGIN">[1]![Module4(D001)].LOGIN</definedName>
    <definedName name="_125Module4_D002__.LOGIN">[1]![Module4(D002)].LOGIN</definedName>
    <definedName name="_126Module4_D007__.LOGIN">[1]![Module4(D007)].LOGIN</definedName>
    <definedName name="_127Module4_D009__.LOGIN">[1]![Module4(D009)].LOGIN</definedName>
    <definedName name="_128Module4_D010__.LOGIN">[1]![Module4(D010)].LOGIN</definedName>
    <definedName name="_89Module4_B0017__.LOGIN">[1]![Module4(B0017)].LOGIN</definedName>
    <definedName name="_90Module4_B002__.LOGIN">[1]![Module4(B002)].LOGIN</definedName>
    <definedName name="_91Module4_B0025__.LOGIN">[1]![Module4(B0025)].LOGIN</definedName>
    <definedName name="_92Module4_B0026__.LOGIN">[1]![Module4(B0026)].LOGIN</definedName>
    <definedName name="_93Module4_B0027__.LOGIN">[1]![Module4(B0027)].LOGIN</definedName>
    <definedName name="_94Module4_B003__.LOGIN">[1]![Module4(B003)].LOGIN</definedName>
    <definedName name="_95Module4_B004__.LOGIN">[1]![Module4(B004)].LOGIN</definedName>
    <definedName name="_96Module4_B005__.LOGIN">[1]![Module4(B005)].LOGIN</definedName>
    <definedName name="_97Module4_B006__.LOGIN">[1]![Module4(B006)].LOGIN</definedName>
    <definedName name="_98Module4_B007__.LOGIN">[1]![Module4(B007)].LOGIN</definedName>
    <definedName name="_99Module4_B008__.LOGIN">[1]![Module4(B008)].LOGIN</definedName>
    <definedName name="_a1Z" localSheetId="1">'[2]사양조정'!#REF!,'[2]사양조정'!$C$11,'[2]사양조정'!$D$11,'[2]사양조정'!$E$11,'[2]사양조정'!$F$11</definedName>
    <definedName name="_a1Z" localSheetId="0">'[2]사양조정'!#REF!,'[2]사양조정'!$C$11,'[2]사양조정'!$D$11,'[2]사양조정'!$E$11,'[2]사양조정'!$F$11</definedName>
    <definedName name="_a1Z" localSheetId="6">'[2]사양조정'!#REF!,'[2]사양조정'!$C$11,'[2]사양조정'!$D$11,'[2]사양조정'!$E$11,'[2]사양조정'!$F$11</definedName>
    <definedName name="_a1Z" localSheetId="2">'[2]사양조정'!#REF!,'[2]사양조정'!$C$11,'[2]사양조정'!$D$11,'[2]사양조정'!$E$11,'[2]사양조정'!$F$11</definedName>
    <definedName name="_a1Z" localSheetId="7">'[2]사양조정'!#REF!,'[2]사양조정'!$C$11,'[2]사양조정'!$D$11,'[2]사양조정'!$E$11,'[2]사양조정'!$F$11</definedName>
    <definedName name="_a1Z" localSheetId="4">'[2]사양조정'!#REF!,'[2]사양조정'!$C$11,'[2]사양조정'!$D$11,'[2]사양조정'!$E$11,'[2]사양조정'!$F$11</definedName>
    <definedName name="_a1Z" localSheetId="5">'[2]사양조정'!#REF!,'[2]사양조정'!$C$11,'[2]사양조정'!$D$11,'[2]사양조정'!$E$11,'[2]사양조정'!$F$11</definedName>
    <definedName name="_a1Z" localSheetId="3">'[2]사양조정'!#REF!,'[2]사양조정'!$C$11,'[2]사양조정'!$D$11,'[2]사양조정'!$E$11,'[2]사양조정'!$F$11</definedName>
    <definedName name="_a1Z">'[2]사양조정'!#REF!,'[2]사양조정'!$C$11,'[2]사양조정'!$D$11,'[2]사양조정'!$E$11,'[2]사양조정'!$F$11</definedName>
    <definedName name="_a2Z">'[2]사양조정'!$G$11,'[2]사양조정'!$H$11,'[2]사양조정'!$I$11,'[2]사양조정'!$J$11,'[2]사양조정'!$K$11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'[2]사양조정'!$B$5:$B$8</definedName>
    <definedName name="_veh10">'[2]사양조정'!$K$5:$K$8</definedName>
    <definedName name="_veh2">'[2]사양조정'!$C$5:$C$8</definedName>
    <definedName name="_veh3">'[2]사양조정'!$D$5:$D$8</definedName>
    <definedName name="_veh4">'[2]사양조정'!$E$5:$E$8</definedName>
    <definedName name="_veh5">'[2]사양조정'!$F$5:$F$8</definedName>
    <definedName name="_veh6">'[2]사양조정'!$G$5:$G$8</definedName>
    <definedName name="_veh7">'[2]사양조정'!$H$5:$H$8</definedName>
    <definedName name="_veh8">'[2]사양조정'!$I$5:$I$8</definedName>
    <definedName name="_veh9">'[2]사양조정'!$J$5:$J$8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localSheetId="6" hidden="1">{#N/A,#N/A,TRUE,"일정"}</definedName>
    <definedName name="tt" localSheetId="2" hidden="1">{#N/A,#N/A,TRUE,"일정"}</definedName>
    <definedName name="tt" localSheetId="7" hidden="1">{#N/A,#N/A,TRUE,"일정"}</definedName>
    <definedName name="tt" localSheetId="4" hidden="1">{#N/A,#N/A,TRUE,"일정"}</definedName>
    <definedName name="tt" localSheetId="5" hidden="1">{#N/A,#N/A,TRUE,"일정"}</definedName>
    <definedName name="tt" localSheetId="3" hidden="1">{#N/A,#N/A,TRUE,"일정"}</definedName>
    <definedName name="tt" hidden="1">{#N/A,#N/A,TRUE,"일정"}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7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6" hidden="1">{#N/A,#N/A,TRUE,"일정"}</definedName>
    <definedName name="wrn.주간._.보고." localSheetId="2" hidden="1">{#N/A,#N/A,TRUE,"일정"}</definedName>
    <definedName name="wrn.주간._.보고." localSheetId="7" hidden="1">{#N/A,#N/A,TRUE,"일정"}</definedName>
    <definedName name="wrn.주간._.보고." localSheetId="4" hidden="1">{#N/A,#N/A,TRUE,"일정"}</definedName>
    <definedName name="wrn.주간._.보고." localSheetId="5" hidden="1">{#N/A,#N/A,TRUE,"일정"}</definedName>
    <definedName name="wrn.주간._.보고." localSheetId="3" hidden="1">{#N/A,#N/A,TRUE,"일정"}</definedName>
    <definedName name="wrn.주간._.보고." hidden="1">{#N/A,#N/A,TRUE,"일정"}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localSheetId="6" hidden="1">{#N/A,#N/A,TRUE,"일정"}</definedName>
    <definedName name="WWWW" localSheetId="2" hidden="1">{#N/A,#N/A,TRUE,"일정"}</definedName>
    <definedName name="WWWW" localSheetId="7" hidden="1">{#N/A,#N/A,TRUE,"일정"}</definedName>
    <definedName name="WWWW" localSheetId="4" hidden="1">{#N/A,#N/A,TRUE,"일정"}</definedName>
    <definedName name="WWWW" localSheetId="5" hidden="1">{#N/A,#N/A,TRUE,"일정"}</definedName>
    <definedName name="WWWW" localSheetId="3" hidden="1">{#N/A,#N/A,TRUE,"일정"}</definedName>
    <definedName name="WWWW" hidden="1">{#N/A,#N/A,TRUE,"일정"}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0">'Анализ- 1-квартал 2021г'!$A$1:$I$85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<sst xmlns="http://schemas.openxmlformats.org/spreadsheetml/2006/main" count="334" uniqueCount="280">
  <si>
    <t xml:space="preserve">           </t>
  </si>
  <si>
    <t xml:space="preserve">                                               </t>
  </si>
  <si>
    <t xml:space="preserve">  №</t>
  </si>
  <si>
    <t xml:space="preserve">     %</t>
  </si>
  <si>
    <t>сум</t>
  </si>
  <si>
    <t xml:space="preserve">     "</t>
  </si>
  <si>
    <t xml:space="preserve">  Рентабельность</t>
  </si>
  <si>
    <t>%</t>
  </si>
  <si>
    <t>Юсуфжанова Ё.</t>
  </si>
  <si>
    <t xml:space="preserve"> -</t>
  </si>
  <si>
    <t>Рентабельность</t>
  </si>
  <si>
    <t>млн.сум</t>
  </si>
  <si>
    <t xml:space="preserve"> "</t>
  </si>
  <si>
    <t>"</t>
  </si>
  <si>
    <t>Амортизация</t>
  </si>
  <si>
    <t xml:space="preserve"> 4.1</t>
  </si>
  <si>
    <t xml:space="preserve"> 4.2</t>
  </si>
  <si>
    <t xml:space="preserve"> 4.3</t>
  </si>
  <si>
    <t>"Кварц" АЖда</t>
  </si>
  <si>
    <t>режанинг бажарилиши</t>
  </si>
  <si>
    <t>Курсаткичлар</t>
  </si>
  <si>
    <t>Ўлчов бирлиги</t>
  </si>
  <si>
    <t>Режа</t>
  </si>
  <si>
    <t>Хақиқатда</t>
  </si>
  <si>
    <t>Ўсиш суръати %</t>
  </si>
  <si>
    <t>Амалдаги нархларда товар махсулотининг ҳажми</t>
  </si>
  <si>
    <t>минг</t>
  </si>
  <si>
    <t>Таққослама нархларда товар махсулотининг ҳажми</t>
  </si>
  <si>
    <t>Жами ходимлар</t>
  </si>
  <si>
    <t>шу жумладан и/ч да банд булган ишчилар</t>
  </si>
  <si>
    <t>одам</t>
  </si>
  <si>
    <t>Мехнат унумдорлиги</t>
  </si>
  <si>
    <t>минг сум</t>
  </si>
  <si>
    <t>Ишлаб чиқарилган махсулот</t>
  </si>
  <si>
    <t xml:space="preserve">  - шиша банкаси физ.ўлчамда</t>
  </si>
  <si>
    <t xml:space="preserve">  - шиша бутилкаси физ.ўлчамда</t>
  </si>
  <si>
    <t xml:space="preserve">  - қурилиш ойнаси в физ.ўлчамда</t>
  </si>
  <si>
    <t>Чакана нархларда ҳалқ истеъмол моллари</t>
  </si>
  <si>
    <t>минг м2</t>
  </si>
  <si>
    <t>Фойда</t>
  </si>
  <si>
    <t>Иш ҳақи фонди</t>
  </si>
  <si>
    <t xml:space="preserve">1-та ходимга тўғри келадиган ўртача иш ҳақи </t>
  </si>
  <si>
    <t>БРСР булими бошлиғи</t>
  </si>
  <si>
    <t xml:space="preserve">Бошқарув Раиси </t>
  </si>
  <si>
    <t>"Кварц" АЖ да техник-иқтисодий кўрсаткичларнинг бажарилиши:</t>
  </si>
  <si>
    <t xml:space="preserve"> - Амалдаги нархларда товар</t>
  </si>
  <si>
    <t xml:space="preserve">   маҳсулотининг ҳажми</t>
  </si>
  <si>
    <t xml:space="preserve"> - ўсиш суръати</t>
  </si>
  <si>
    <t xml:space="preserve"> - Таққослама нархларда товар</t>
  </si>
  <si>
    <t xml:space="preserve">      Шиша маҳсулотлари ишлаб чиқариш  натурал ҳажмда</t>
  </si>
  <si>
    <t xml:space="preserve"> - шиша банкаси физ.ҳажмда</t>
  </si>
  <si>
    <t xml:space="preserve"> - шиша бутилкаси физ.ҳажмда</t>
  </si>
  <si>
    <t xml:space="preserve"> - ойна физ.ҳажмда</t>
  </si>
  <si>
    <t>биноан тузилган битимларга кўра ишлаб чиқарилади.</t>
  </si>
  <si>
    <t xml:space="preserve">         Маҳсулот бозорнинг эхтиёжлари асосида, харидор талабига</t>
  </si>
  <si>
    <t>Ишлаб чиқарилган маҳсулот таннархи</t>
  </si>
  <si>
    <t>Соф фойда</t>
  </si>
  <si>
    <t>Муддати ўтган дебитор қарздорлик мавжуд эмас</t>
  </si>
  <si>
    <t>"Кварц" АЖ  кўрсаткичларига тушунтириш.</t>
  </si>
  <si>
    <t xml:space="preserve">              1. Ишлаб чиқариш режасининг бажарилиши</t>
  </si>
  <si>
    <t xml:space="preserve">              2. Ҳалқ истъемол моллари ишлаб чиқариш.</t>
  </si>
  <si>
    <t xml:space="preserve">              3. Тайёр маҳсулотнинг сотилиши.</t>
  </si>
  <si>
    <t xml:space="preserve">              4. Ишлаб чиқаришнинг иқтисодий кўрсаткичлари</t>
  </si>
  <si>
    <t xml:space="preserve">              5. Корхона молиявий ахволи</t>
  </si>
  <si>
    <t xml:space="preserve">мақсадида "Кварц"  АЖда низом ишлаб чиқилди. Низомга асосан самарадорликни баҳолаш  </t>
  </si>
  <si>
    <t>28. 07. 2015 йил №207 сонли Вазирлар Маҳкамасининг "Давлат улуши бўлган акциядорлик</t>
  </si>
  <si>
    <t xml:space="preserve">акциядорлик    жамиятлари     ва    бошқа     хўжалик    юритувчи    субъектлар    фаолияти </t>
  </si>
  <si>
    <t>самарадорлигини   баҳолаш   мезонларини   жорий   этиш  тўғрисида"ги қарорини бажариш</t>
  </si>
  <si>
    <t xml:space="preserve">мезонлари   белгиланган   даврийлик   бўйича   ҳисобланадиган   самарадорликнинг  муҳим </t>
  </si>
  <si>
    <t xml:space="preserve">     Қарорга  кўра,  корхона   фаолияти   самарадорлигининг   асосий    ва    қўшимча   муҳим </t>
  </si>
  <si>
    <t>Бизнес пландаги асосий кўрсаткичларнинг бажарилиши</t>
  </si>
  <si>
    <t>Кўрсаткичлар</t>
  </si>
  <si>
    <t>Ҳақиқат</t>
  </si>
  <si>
    <t>режанинг бажарилиши %</t>
  </si>
  <si>
    <t>Ўсиш суръати</t>
  </si>
  <si>
    <t>Амалдаги нархларда товар маҳсулоти ҳажми</t>
  </si>
  <si>
    <t>Солиштирма нархларда товар маҳсулоти ҳажми</t>
  </si>
  <si>
    <t xml:space="preserve">  Ишлаб чиқарилган маҳсулот:</t>
  </si>
  <si>
    <t>млн.дона</t>
  </si>
  <si>
    <t xml:space="preserve">  - ойна физик ўлчамда    </t>
  </si>
  <si>
    <t xml:space="preserve">                              БРСР бўлими бошлиғи                                                                              Юсуфжанова Ё.</t>
  </si>
  <si>
    <t>молиявий натижалар</t>
  </si>
  <si>
    <t>Кўрсаткичлр номи</t>
  </si>
  <si>
    <t>Биржа нархларидаги соф тушум</t>
  </si>
  <si>
    <t>Маҳсулотнинг ишлаб чиқариш таннархи</t>
  </si>
  <si>
    <t>Ялпи молиявий натижа</t>
  </si>
  <si>
    <t>Давр ҳаражати шундан:</t>
  </si>
  <si>
    <t>Реализация ҳаражати</t>
  </si>
  <si>
    <t>Бошқарма ҳаражати</t>
  </si>
  <si>
    <t>Бошқа операцион ҳаражатлари</t>
  </si>
  <si>
    <t>Асосий фаолиятнинг бошқа даромадлари</t>
  </si>
  <si>
    <t>Асосий фаолиятдан молиявий натижа</t>
  </si>
  <si>
    <t>Молиявий фаолиятдан даромадлар ва харажатлар</t>
  </si>
  <si>
    <t>Фоизлар шаклидаги даромадлар</t>
  </si>
  <si>
    <t>Валюта курси фарқидан даромадлар</t>
  </si>
  <si>
    <t>Молявий фаолият ҳаражатлари</t>
  </si>
  <si>
    <t>Даромад солиғини тўлагунга қадар фойда</t>
  </si>
  <si>
    <t>Солиқ солинадиган базага қайта қўшилувчи ва айрилувчи ҳаражатлар</t>
  </si>
  <si>
    <t>Солиқ солинадиган фойда</t>
  </si>
  <si>
    <t>Фойда солиғи</t>
  </si>
  <si>
    <t>Бошқа солиқлар</t>
  </si>
  <si>
    <t>Давр ҳаражатлари таҳлили</t>
  </si>
  <si>
    <t>Кўрсаткичлар номи</t>
  </si>
  <si>
    <t>Бизнес режа бўйича</t>
  </si>
  <si>
    <t>Ҳақиқатда</t>
  </si>
  <si>
    <t>Давр ҳаражатлари жами:</t>
  </si>
  <si>
    <t>Реализация ҳаражатлари</t>
  </si>
  <si>
    <t>Иш ҳақи ҳаражати</t>
  </si>
  <si>
    <t>Ижтимоий суғурта ҳаражатлари</t>
  </si>
  <si>
    <t>Материаллар</t>
  </si>
  <si>
    <t>Бажарилган ишлар ва хизматлар</t>
  </si>
  <si>
    <t>Ёрдамчи цехларнинг хизматлари</t>
  </si>
  <si>
    <t>Бошқа реализация ҳаражатлари</t>
  </si>
  <si>
    <t>Бошқарма ҳаражатлари</t>
  </si>
  <si>
    <t>Кузатув кенгашининг иш ҳақи ҳаражати</t>
  </si>
  <si>
    <t>Юқори ташкилот учун ажратмалар</t>
  </si>
  <si>
    <t>Хизмат автомобилларини сақлаш харажатлари</t>
  </si>
  <si>
    <t>Канцелярия товарлари</t>
  </si>
  <si>
    <t>Коммунал хизматлар</t>
  </si>
  <si>
    <t>Бино ижараси ҳаражатлари</t>
  </si>
  <si>
    <t>Бошқа бошқарма ҳаражатлар</t>
  </si>
  <si>
    <t>Бошқа операцион ҳаражатлар</t>
  </si>
  <si>
    <t>Мулк солиғи</t>
  </si>
  <si>
    <t>Ер солиғи</t>
  </si>
  <si>
    <t xml:space="preserve">Сувдан фойдаланганлик солиғи </t>
  </si>
  <si>
    <t>Ноишлаб чиқариш хўжаликларни сақлаш ҳаражатлари</t>
  </si>
  <si>
    <t>шундан:    -  ЛОЦ</t>
  </si>
  <si>
    <t xml:space="preserve">                 -  Кўкаламзорлаштириш хўжалиги</t>
  </si>
  <si>
    <t>Тошкент ш.меҳмонхоналари, ётоқхона, "Чодак" дам олиш маскани</t>
  </si>
  <si>
    <t>Мухим саналарга мукофот пуллари</t>
  </si>
  <si>
    <t>Бир марталик мукофот пуллари</t>
  </si>
  <si>
    <t>Хомийлик ёрдам ҳаражатлари</t>
  </si>
  <si>
    <t>Кадрларни тайёрлаш ҳаражатлари</t>
  </si>
  <si>
    <t>Ходимларнинг бепул овқатланиш ҳаражатлари</t>
  </si>
  <si>
    <t>Банк хизматлари</t>
  </si>
  <si>
    <t xml:space="preserve">                                     Бош бухгалтер                           </t>
  </si>
  <si>
    <t xml:space="preserve">                                     БРСР бўлими бошлиғи                                        </t>
  </si>
  <si>
    <t xml:space="preserve"> Бошқарув Раиси                        </t>
  </si>
  <si>
    <t>Қиёсий жадвали</t>
  </si>
  <si>
    <t>минг сумда</t>
  </si>
  <si>
    <t xml:space="preserve">№ </t>
  </si>
  <si>
    <t>фарқи</t>
  </si>
  <si>
    <t>Маҳсулот (ишлар,хизматлар) реализациясидан тушган соф тушум</t>
  </si>
  <si>
    <t>Сотилган маҳсулот (ишлар, хизматлар) ишлаб чиқариш таннархи</t>
  </si>
  <si>
    <t>Корхона бўйича маҳсулот жами  реализациясидан тушган ялпи фойда</t>
  </si>
  <si>
    <t>Давр ҳаражатлари жами: шундан</t>
  </si>
  <si>
    <t>Маҳсулот реализацияси ҳаражатлари</t>
  </si>
  <si>
    <t>Асосий фаолият фойдаси</t>
  </si>
  <si>
    <t>Молиявий фаолиятнинг даромадлари</t>
  </si>
  <si>
    <t>Молиявий фаолиятнинг ҳаражатлари</t>
  </si>
  <si>
    <t>Умумҳўжалик фаолиятидан кўрилган фойда</t>
  </si>
  <si>
    <t>Фавқулоддаги фойда ва зарарлар</t>
  </si>
  <si>
    <t>Фойда солиғи тўлангунга қадар фойда</t>
  </si>
  <si>
    <t>Солиқ солинадиган базадан айрилувчи ҳаражатлар</t>
  </si>
  <si>
    <t>Солиқ солинадигван фойда</t>
  </si>
  <si>
    <t>Фойда (даромад) солиғи</t>
  </si>
  <si>
    <t>асосий молиявий кўрсаткичлари бўйича</t>
  </si>
  <si>
    <t>"Кварц" АЖ да ишлаб чиқарилган маҳсулот таннархининг</t>
  </si>
  <si>
    <t>таҳлили</t>
  </si>
  <si>
    <t>Млн.сумда</t>
  </si>
  <si>
    <t>Хом-ашё ва материаллар</t>
  </si>
  <si>
    <t>Ёқилғи ва энергия</t>
  </si>
  <si>
    <t>Иш ҳақи</t>
  </si>
  <si>
    <t>Ижтимоий суғурта ажратмалари</t>
  </si>
  <si>
    <t>Билвосита материал ҳаражатлари</t>
  </si>
  <si>
    <t>Билвосита иш ҳақи ҳаражатлари</t>
  </si>
  <si>
    <t>Устама ҳаражатлар жами:</t>
  </si>
  <si>
    <t>шундан: мукаммал таъмир захирасига ажратмалар</t>
  </si>
  <si>
    <t xml:space="preserve">              амортизация</t>
  </si>
  <si>
    <t>Жами:</t>
  </si>
  <si>
    <t>юклаб жўнатилди:</t>
  </si>
  <si>
    <t>Бошка соликлар</t>
  </si>
  <si>
    <t>минг  дона</t>
  </si>
  <si>
    <t>Ижтимоий суғурта ҳаражатлари (08.06.2019 й.даги "Кварц" АЖ акциядорлар умумий мажлиси №1 сонли баённомасига асосан )</t>
  </si>
  <si>
    <t>I чорак</t>
  </si>
  <si>
    <t>Солиқ солинадиган базага қайта қўшилувчи ва айрилувчи  ҳаражатлар</t>
  </si>
  <si>
    <t>Буриев А.</t>
  </si>
  <si>
    <t>1 664 минг м2</t>
  </si>
  <si>
    <t>Бошқарув раиси                          Буриев А.</t>
  </si>
  <si>
    <t>БРСР бўлими бошлиғи               Юсуфжанова Ё.</t>
  </si>
  <si>
    <t>Бошқарув Раиси                                                                          Буриев А.</t>
  </si>
  <si>
    <t>Бош бухгалтер                                                                             Исабоев А.</t>
  </si>
  <si>
    <t>БРСР бўлими бошлиғи                                                                 Юсуфжанова Ё.</t>
  </si>
  <si>
    <t xml:space="preserve">                              Бошқарув Раиси                                                                                       Буриев А.</t>
  </si>
  <si>
    <t>2020 йил               I чорак</t>
  </si>
  <si>
    <t xml:space="preserve">  - шиша банкаси физик ўлчамда     </t>
  </si>
  <si>
    <t xml:space="preserve">  - шиша бутилкаси физик ўлчамда     </t>
  </si>
  <si>
    <t xml:space="preserve">2020 йил I чорак </t>
  </si>
  <si>
    <t>Бошқарув Раиси                                                                                       Буриев А.</t>
  </si>
  <si>
    <t>БРСР бўлими бошлиғи                                                                              Юсуфжанова Ё.</t>
  </si>
  <si>
    <t>Бош бухгалтер                                                                                          Исабоев А.</t>
  </si>
  <si>
    <t xml:space="preserve">кўрсаткичларини ўз ичига  олади. 2020 йил 1 чорак ҳисоботига кўра ташкилотнинг  фаолияти  </t>
  </si>
  <si>
    <t>самарадорликнинг қўшимча муҳим кўрсаткичлари йиғиндиси 86,1 % ни ташкил қилди.</t>
  </si>
  <si>
    <t xml:space="preserve">самарадорлигининг       асосий       мухим      кўрсаткичлари     йиғиндиси      45,1   %   ни,  </t>
  </si>
  <si>
    <t>кўрсаткичларининг ҳисобот даврида бажарилиши "" даражада баҳоланди.</t>
  </si>
  <si>
    <t>2021 йилнинг I квартал   "Кварц" АЖ</t>
  </si>
  <si>
    <t>2021 йил I квартал</t>
  </si>
  <si>
    <t>2021 йил I чорак асосий техник-иқтисодий кўрсаткичлар бўйича</t>
  </si>
  <si>
    <t xml:space="preserve">2021  йил I чорак </t>
  </si>
  <si>
    <t>2020 йил  ҳақиқатда</t>
  </si>
  <si>
    <t>2021 йил I чорак  якуни бўйича</t>
  </si>
  <si>
    <t>83 677 216 минг сум</t>
  </si>
  <si>
    <t>78 740 512 минг сум</t>
  </si>
  <si>
    <t>20,068 млн.д.</t>
  </si>
  <si>
    <t>21,416 млн.д.</t>
  </si>
  <si>
    <t>1 208 549 минг сум</t>
  </si>
  <si>
    <r>
      <t xml:space="preserve">  01.04.2021 га "Кварц" АЖ да ходимлар сони -</t>
    </r>
    <r>
      <rPr>
        <b/>
        <i/>
        <sz val="13"/>
        <rFont val="Arial Cyr"/>
        <family val="0"/>
      </rPr>
      <t>2 141 кишини ташкил этди</t>
    </r>
  </si>
  <si>
    <r>
      <t>шу жумладан ишлаб чиқаришда банд бўлган ходимлар сони-</t>
    </r>
    <r>
      <rPr>
        <b/>
        <i/>
        <sz val="13"/>
        <rFont val="Arial Cyr"/>
        <family val="0"/>
      </rPr>
      <t>1 990 кишидан иборат</t>
    </r>
  </si>
  <si>
    <r>
      <t xml:space="preserve">Ўртача иш ҳақи                                                                 -   </t>
    </r>
    <r>
      <rPr>
        <b/>
        <i/>
        <sz val="13"/>
        <rFont val="Arial Cyr"/>
        <family val="0"/>
      </rPr>
      <t>2 889,7 минг сум</t>
    </r>
  </si>
  <si>
    <r>
      <t xml:space="preserve">Иш ҳақи фонди                                                               - </t>
    </r>
    <r>
      <rPr>
        <b/>
        <i/>
        <sz val="13"/>
        <rFont val="Arial Cyr"/>
        <family val="0"/>
      </rPr>
      <t>18 560 266 минг сум</t>
    </r>
  </si>
  <si>
    <r>
      <t xml:space="preserve">Дебитор қарздорлик  01.04.2021 га                            -  </t>
    </r>
    <r>
      <rPr>
        <b/>
        <i/>
        <sz val="13"/>
        <color indexed="10"/>
        <rFont val="Arial Cyr"/>
        <family val="0"/>
      </rPr>
      <t>571 616,064</t>
    </r>
    <r>
      <rPr>
        <b/>
        <i/>
        <sz val="13"/>
        <rFont val="Arial Cyr"/>
        <family val="0"/>
      </rPr>
      <t xml:space="preserve"> млн.сум</t>
    </r>
  </si>
  <si>
    <r>
      <t xml:space="preserve">  Қиймати бўйича реализация ҳажми                        -      </t>
    </r>
    <r>
      <rPr>
        <b/>
        <i/>
        <sz val="13"/>
        <rFont val="Arial Cyr"/>
        <family val="0"/>
      </rPr>
      <t>54 788 661 минг сум</t>
    </r>
  </si>
  <si>
    <t>2021 йил I чорак бўйича "Кварц" АЖ да ишлаб чиқариш-хўжалик фаолиятининг таҳлили</t>
  </si>
  <si>
    <t>2021 йил I чорак давомида "Кварц" акциядорлик жамияти  амалдаги нархларда 83 677,2  млн.</t>
  </si>
  <si>
    <t>сумлик   товар   маҳсулоти  ишлаб  чиқариб,  бизнес  режада  белгиланган  ҳажмни   99,8 %</t>
  </si>
  <si>
    <t xml:space="preserve">га  бажариб,  ўтган йилга нисбатан ишлаб  чиқариш  ҳажмининг  ўсиш  суръати 137,0  %  ни </t>
  </si>
  <si>
    <t xml:space="preserve">ташкил  қилди.  Электро  энергия  ва  газ  ёқилғисининг  узилиши  натижасида  амалдаги ва </t>
  </si>
  <si>
    <t xml:space="preserve">таққослама нархларда хамда  натура кўринишида  маҳсулот  ишлаб   чиқариш  ҳажмлариниг   </t>
  </si>
  <si>
    <t xml:space="preserve">бажарилмаганлиги   кузатлди.   Ишлаб   чиқаришнинг    солиштирма    нархлардаги    ҳажми </t>
  </si>
  <si>
    <t>78 740,512 млн. сумни  ташкил  этиб , ўсиш суръати 119 % га ошди.</t>
  </si>
  <si>
    <t xml:space="preserve">     2021  йилнинг I чораги давомида корхона томонидан 9 538,424 млн.сумлик  ҳалқ  истеъмол   </t>
  </si>
  <si>
    <t xml:space="preserve">моллари  сотилиб,  бу  маҳсулот  умумий  реализациясининг  17,4  %  ташкил   қилди.   Ҳалқ  </t>
  </si>
  <si>
    <t xml:space="preserve">истеъмол моллари ишлаб чиқариш режаси 159,0 % га бажарилиб, ўтган йилга нисбатан ўсиш </t>
  </si>
  <si>
    <t>суръати 168,5 % ни ташкил этди.</t>
  </si>
  <si>
    <t xml:space="preserve">        2021 йил I чораги  давомида истеъмолчиларга қуйидаги маҳсулотлар сотилган: </t>
  </si>
  <si>
    <t>Шиша банкаси шартли 0,5 л хисобида       -      20,740 млн.дона, 9 386   млн.сум</t>
  </si>
  <si>
    <t xml:space="preserve">                       физик хисобда                     -       6,343 млн.дона</t>
  </si>
  <si>
    <t>Шиша бутилкаси шартли 0,5 л хисобда      -     12,389 млн.дона, 12 535 млн.сум</t>
  </si>
  <si>
    <t xml:space="preserve">                      физик хисобда                       -     16,327 млн.дона</t>
  </si>
  <si>
    <t>Силлиқланган ойна шартли 2 мм хисобда:  -      2 565,02 минг м2, 32 505 млн.сум</t>
  </si>
  <si>
    <t xml:space="preserve">                     физик хисобда                             - 1 443,47  минг м2 </t>
  </si>
  <si>
    <t xml:space="preserve">         01.04.2021 й. муддатга тайёр маҳсулот қолдиғи қуйидагича:</t>
  </si>
  <si>
    <t xml:space="preserve">                    физик хисобда                          -   27,580  млн.дона</t>
  </si>
  <si>
    <r>
      <t xml:space="preserve">Шиша банкаси шартли 0,5 л хисобда           -   82,879 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млн.дона, 44 872,707 млн.сум</t>
    </r>
  </si>
  <si>
    <r>
      <t xml:space="preserve">Шиша бутилкаси шартли 0,5 л хисобда       -    11,255 </t>
    </r>
    <r>
      <rPr>
        <sz val="10"/>
        <rFont val="Arial Cyr"/>
        <family val="0"/>
      </rPr>
      <t>млн. дона, 10 973,108 млн.сум</t>
    </r>
  </si>
  <si>
    <t xml:space="preserve">                     физик хисобда                         -    15,192  млн.дона</t>
  </si>
  <si>
    <r>
      <t>Силлиқланган ойна шартли 2 мм хисобда:     -     914,54</t>
    </r>
    <r>
      <rPr>
        <sz val="10"/>
        <rFont val="Arial Cyr"/>
        <family val="0"/>
      </rPr>
      <t xml:space="preserve"> минг м2,  11 791,420 млн.сум</t>
    </r>
  </si>
  <si>
    <t xml:space="preserve">                     физик хисобда                      -         476,01 минг м2</t>
  </si>
  <si>
    <t>2021 йилнинг I чораги давомида экспортга жами 193,653 минг АҚШ долл.лик маҳсулот</t>
  </si>
  <si>
    <t>2021 йилнинг I чораги давомида "Кварц" АЖ да</t>
  </si>
  <si>
    <t>2021 йил I чорак</t>
  </si>
  <si>
    <t>2021 йил               I чорак</t>
  </si>
  <si>
    <t xml:space="preserve">"Кварц" АЖ  2020-2021 йиллар фалолиятининг </t>
  </si>
  <si>
    <t>шундан шиша банкаси  физик  хисобда   -     1 037,116 минг дона,  139,229  минг  долл.</t>
  </si>
  <si>
    <t>ойна физик хисобда                          -                 21,944 минг м2,     54,424  минг долл.</t>
  </si>
  <si>
    <t xml:space="preserve">     2021 йилнинг I чораги мобайнида "Кварц" акциядорлик жамиятида  амалдаги  нархларда  </t>
  </si>
  <si>
    <t xml:space="preserve">83 677,216 млн. сумлик  маҳсулот    ишлаб    чиқарилиб,    маҳсулотнинг    ишлаб   чиқариш   </t>
  </si>
  <si>
    <t xml:space="preserve">      Маҳсулот  реализациясидан  тушган  соф  тушум  54 976,512   млн.сумни ташкил қилиб,</t>
  </si>
  <si>
    <t>1 648,246 млн.сум солиқ  тўлангунгача  фойда  олинди,  солиқ  солингандан сўнг соф фойда</t>
  </si>
  <si>
    <t xml:space="preserve">1 208,549   млн.сумни   ташкил қилди. Маҳсулот сотишдан  кўрилган рентабеллик даражаси </t>
  </si>
  <si>
    <t>ялпи  фойда  бўйича  28,4% ни ташкил этди.</t>
  </si>
  <si>
    <t xml:space="preserve">        Давр харажатлари  10 596,173  млн.сумни ташкил этиб, шундан:</t>
  </si>
  <si>
    <t>реализация харажатлари                            2 503,771 млн.сум</t>
  </si>
  <si>
    <t>бошқа операцион харажатлар                    4 409,610  млн.сум</t>
  </si>
  <si>
    <t>бошқарма харажатлари                              3 682,792  млн.сум</t>
  </si>
  <si>
    <t xml:space="preserve">         Хисобот  муддатига  корхона  молиявий  фаолиятидан манфий   қолдиқ вужудга келди.</t>
  </si>
  <si>
    <t xml:space="preserve">фаолиятдан  кўрилган  даромад  -   29 578,156  млн. сум    бўлиб,  валюта  курси  фарқидан </t>
  </si>
  <si>
    <t>кўрилган  даромадлардир.</t>
  </si>
  <si>
    <t>Молиявий  фаолиятнинг   харажатлари  34 290,771   млн.сумни   ташкил   қилди.  Молиявий</t>
  </si>
  <si>
    <t xml:space="preserve">       01. 04.21  й.муддатга бўлган дебитор қарздорлик -571 616,064 млн.сумни ташкил қилиб</t>
  </si>
  <si>
    <t>шундан: харидор ва буюртмачилар қарзи                     -                        24 279,241  млн.сум</t>
  </si>
  <si>
    <t xml:space="preserve">мол етказиб берувчилар ва пудратчиларга берилган бўнаклар      -     530 960,272  млн.сум  </t>
  </si>
  <si>
    <t>бюджетга солиқ ва йиғимлар бўйича бўнак тўловлари                          -  6 122,561  млн.сум</t>
  </si>
  <si>
    <t>мақсадли давлат жамғармалари ва суғурталар бўйича бўнак туловлари -1 876,090 млн.сум</t>
  </si>
  <si>
    <t>бошқа дебиторлик қарзлари                                                                 -     8 377,900 млн.сум</t>
  </si>
  <si>
    <r>
      <t xml:space="preserve">Кредитор қарздорлик 01.04.2021 га                            -   </t>
    </r>
    <r>
      <rPr>
        <b/>
        <i/>
        <sz val="13"/>
        <color indexed="10"/>
        <rFont val="Arial Cyr"/>
        <family val="0"/>
      </rPr>
      <t>63 973,431</t>
    </r>
    <r>
      <rPr>
        <b/>
        <i/>
        <sz val="13"/>
        <rFont val="Arial Cyr"/>
        <family val="0"/>
      </rPr>
      <t xml:space="preserve"> млн.сум</t>
    </r>
  </si>
  <si>
    <t xml:space="preserve">       01.04.21 й.муддатга бўлган кредитор қарздорлик -   63 973,431 млн.сумни ташкил қилиб</t>
  </si>
  <si>
    <t>шундан: мол етказиб берувчилар ва пудратчиларга қарз                    -  16 127,696  млн.сум</t>
  </si>
  <si>
    <t xml:space="preserve">олинган бўнаклар                                                         -                          19 819,595 млн.сум  </t>
  </si>
  <si>
    <t xml:space="preserve">бюджетга тўловлар бўйича қарз                                                               2 306,590  млн.сум                   </t>
  </si>
  <si>
    <t>меҳнатга ҳақ тўлаш бўйича қарз                              -                                5 644,680 млн.сум</t>
  </si>
  <si>
    <t>бошқа кредиторлик қарздорлик                             -                                   20 074,870 млн.сум</t>
  </si>
  <si>
    <t>2021 йил I чорак  "Кварц" АЖ бўйича</t>
  </si>
  <si>
    <t xml:space="preserve">2021 йил I чорак </t>
  </si>
  <si>
    <t>2021 йил учун режа</t>
  </si>
  <si>
    <t xml:space="preserve"> 2021 йил режаси</t>
  </si>
  <si>
    <t>57 365 872 минг сум</t>
  </si>
  <si>
    <t xml:space="preserve">таннархи 57 365,872    млн. сумни ташкил қилди.  Минг  сумлик  товар маҳсулотини  ишлаб </t>
  </si>
  <si>
    <t xml:space="preserve">чиқариш  учун   685,5   сум   сарф   бўлиб,    ишлаб    чиқарилган   маҳсулотнинг    умумий   </t>
  </si>
  <si>
    <r>
      <t xml:space="preserve">рентабеллик даражаси 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23,1 % ни ташкил этди . 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</si>
</sst>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 &quot;\&quot;* #,##0_ ;_ &quot;\&quot;* \-#,##0_ ;_ &quot;\&quot;* &quot;-&quot;_ ;_ @_ 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-* #,##0.00_-;\-* #,##0.00_-;_-* &quot;-&quot;??_-;_-@_-"/>
    <numFmt numFmtId="178" formatCode="_ &quot;\&quot;* #,##0.00_ ;_ &quot;\&quot;* \-#,##0.00_ ;_ &quot;\&quot;* &quot;-&quot;??_ ;_ @_ "/>
    <numFmt numFmtId="179" formatCode="_ &quot;$&quot;* #,##0.00_ ;_ &quot;$&quot;* \-#,##0.00_ ;_ &quot;$&quot;* &quot;-&quot;??_ ;_ @_ "/>
    <numFmt numFmtId="180" formatCode="&quot;\&quot;#,##0.00;[Red]&quot;\&quot;\-#,##0.00"/>
    <numFmt numFmtId="181" formatCode="_ &quot;$&quot;* #,##0_ ;_ &quot;$&quot;* \-#,##0_ ;_ &quot;$&quot;* &quot;-&quot;_ ;_ @_ "/>
    <numFmt numFmtId="182" formatCode="_-&quot;\&quot;* #,##0.00_-;\-&quot;\&quot;* #,##0.00_-;_-&quot;\&quot;* &quot;-&quot;??_-;_-@_-"/>
    <numFmt numFmtId="183" formatCode="\$#,##0.00;\(\$#,##0.00\)"/>
    <numFmt numFmtId="184" formatCode="&quot;\&quot;#,##0;[Red]&quot;\&quot;\-#,##0"/>
    <numFmt numFmtId="185" formatCode="_ * #,##0_ ;_ * \-#,##0_ ;_ * &quot;-&quot;_ ;_ @_ "/>
    <numFmt numFmtId="186" formatCode="_ * #,##0.00_ ;_ * \-#,##0.00_ ;_ * &quot;-&quot;??_ ;_ @_ "/>
    <numFmt numFmtId="187" formatCode="#,##0.0;[Red]\-#,##0.0"/>
    <numFmt numFmtId="188" formatCode="_-* #,##0.00[$€-1]_-;\-* #,##0.00[$€-1]_-;_-* &quot;-&quot;??[$€-1]_-"/>
    <numFmt numFmtId="189" formatCode="_(* #,##0_);_(* \(#,##0\);_(* &quot;-&quot;_);_(@_)"/>
    <numFmt numFmtId="190" formatCode="_(* #,##0.00_);_(* \(#,##0.00\);_(* &quot;-&quot;??_);_(@_)"/>
    <numFmt numFmtId="191" formatCode="_-* #,##0_-;&quot;\&quot;\!\-* #,##0_-;_-* &quot;-&quot;_-;_-@_-"/>
    <numFmt numFmtId="192" formatCode="_-* #,##0\ &quot;?&quot;_-;\-* #,##0\ &quot;?&quot;_-;_-* &quot;-&quot;\ &quot;?&quot;_-;_-@_-"/>
    <numFmt numFmtId="193" formatCode="_-* #,##0.00\ &quot;?&quot;_-;\-* #,##0.00\ &quot;?&quot;_-;_-* &quot;-&quot;??\ &quot;?&quot;_-;_-@_-"/>
    <numFmt numFmtId="194" formatCode="_-* #,##0\ _?._-;\-* #,##0\ _?._-;_-* &quot;-&quot;\ _?._-;_-@_-"/>
    <numFmt numFmtId="195" formatCode="_-* #,##0.00\ _?._-;\-* #,##0.00\ _?._-;_-* &quot;-&quot;??\ _?._-;_-@_-"/>
    <numFmt numFmtId="196" formatCode="0.0%"/>
    <numFmt numFmtId="197" formatCode="#,##0.000"/>
    <numFmt numFmtId="198" formatCode="#,##0.000_ ;[Red]\-#,##0.000\ "/>
    <numFmt numFmtId="199" formatCode="#,##0.0_ ;[Red]\-#,##0.0\ "/>
    <numFmt numFmtId="200" formatCode="#,##0.00_ ;[Red]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_ ;[Red]\-#,##0.0000\ "/>
    <numFmt numFmtId="206" formatCode="#,##0.00000_ ;[Red]\-#,##0.00000\ "/>
    <numFmt numFmtId="207" formatCode="#,##0.0000"/>
    <numFmt numFmtId="208" formatCode="#,##0.000000_ ;[Red]\-#,##0.000000\ "/>
    <numFmt numFmtId="209" formatCode="#,##0.0000000_ ;[Red]\-#,##0.0000000\ "/>
    <numFmt numFmtId="210" formatCode="#,##0.00000"/>
    <numFmt numFmtId="211" formatCode="#,##0.000000"/>
    <numFmt numFmtId="212" formatCode="0.000"/>
  </numFmts>
  <fonts count="11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i/>
      <sz val="11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</font>
    <font>
      <sz val="14"/>
      <name val="¾©"/>
      <family val="0"/>
    </font>
    <font>
      <sz val="14"/>
      <name val="?©"/>
      <family val="0"/>
    </font>
    <font>
      <sz val="12"/>
      <name val="¾©"/>
      <family val="0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0"/>
    </font>
    <font>
      <sz val="12"/>
      <name val="µ??oA?p"/>
      <family val="0"/>
    </font>
    <font>
      <sz val="12"/>
      <name val="±¼¸²Ã¼"/>
      <family val="0"/>
    </font>
    <font>
      <sz val="12"/>
      <name val="¹ÙÅÁÃ¼"/>
      <family val="0"/>
    </font>
    <font>
      <sz val="11"/>
      <name val="µ¸¿ò"/>
      <family val="0"/>
    </font>
    <font>
      <sz val="12"/>
      <name val="µ¸¿òÃ¼p"/>
      <family val="0"/>
    </font>
    <font>
      <sz val="12"/>
      <name val="?iA¶"/>
      <family val="0"/>
    </font>
    <font>
      <sz val="12"/>
      <name val="¸íÁ¶"/>
      <family val="0"/>
    </font>
    <font>
      <sz val="11"/>
      <name val="µ??oA?"/>
      <family val="0"/>
    </font>
    <font>
      <sz val="11"/>
      <name val="µ¸¿òÃ¼"/>
      <family val="0"/>
    </font>
    <font>
      <sz val="12"/>
      <name val="µ??oA?"/>
      <family val="0"/>
    </font>
    <font>
      <sz val="12"/>
      <name val="µ¸¿òÃ¼"/>
      <family val="0"/>
    </font>
    <font>
      <sz val="14"/>
      <name val="–?’©"/>
      <family val="3"/>
    </font>
    <font>
      <sz val="12"/>
      <name val="¹UAAA¼"/>
      <family val="3"/>
    </font>
    <font>
      <b/>
      <sz val="10"/>
      <name val="Arial"/>
      <family val="2"/>
    </font>
    <font>
      <sz val="10"/>
      <name val="?UAAA?"/>
      <family val="1"/>
    </font>
    <font>
      <sz val="11"/>
      <name val="굴림체"/>
      <family val="3"/>
    </font>
    <font>
      <sz val="12"/>
      <name val="Times New Roman"/>
      <family val="1"/>
    </font>
    <font>
      <b/>
      <sz val="12"/>
      <name val="Arial"/>
      <family val="2"/>
    </font>
    <font>
      <sz val="12"/>
      <name val="바탕체"/>
      <family val="1"/>
    </font>
    <font>
      <sz val="12"/>
      <name val="№ЩЕБГј"/>
      <family val="1"/>
    </font>
    <font>
      <sz val="12"/>
      <name val="굴림체"/>
      <family val="3"/>
    </font>
    <font>
      <sz val="10"/>
      <name val="±јёІГј"/>
      <family val="0"/>
    </font>
    <font>
      <sz val="14"/>
      <name val="–ѕ’©"/>
      <family val="3"/>
    </font>
    <font>
      <sz val="8"/>
      <name val="Arial"/>
      <family val="2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10"/>
      <color indexed="36"/>
      <name val="Arial Cyr"/>
      <family val="2"/>
    </font>
    <font>
      <sz val="12"/>
      <name val="┭병릇"/>
      <family val="1"/>
    </font>
    <font>
      <sz val="12"/>
      <name val="뼻뮝"/>
      <family val="1"/>
    </font>
    <font>
      <sz val="10"/>
      <name val="굴림체"/>
      <family val="3"/>
    </font>
    <font>
      <sz val="12"/>
      <name val="옢?릇"/>
      <family val="3"/>
    </font>
    <font>
      <sz val="14"/>
      <name val="뼻뮝"/>
      <family val="3"/>
    </font>
    <font>
      <sz val="12"/>
      <name val="Times New Roman Cyr"/>
      <family val="1"/>
    </font>
    <font>
      <sz val="11"/>
      <name val="TimesET"/>
      <family val="1"/>
    </font>
    <font>
      <sz val="9"/>
      <name val="Times New Roman Cyr"/>
      <family val="1"/>
    </font>
    <font>
      <b/>
      <i/>
      <sz val="13"/>
      <name val="Arial Cyr"/>
      <family val="0"/>
    </font>
    <font>
      <i/>
      <sz val="13"/>
      <name val="Arial Cyr"/>
      <family val="0"/>
    </font>
    <font>
      <b/>
      <i/>
      <sz val="13"/>
      <color indexed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Bodoni MT Black"/>
      <family val="1"/>
    </font>
    <font>
      <sz val="9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0"/>
      <name val="Bodoni MT Black"/>
      <family val="1"/>
    </font>
    <font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71"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174" fontId="14" fillId="0" borderId="0" applyFont="0" applyFill="0" applyBorder="0" applyAlignment="0" applyProtection="0"/>
    <xf numFmtId="0" fontId="9" fillId="0" borderId="0">
      <alignment/>
      <protection/>
    </xf>
    <xf numFmtId="0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14" fillId="0" borderId="0" applyFont="0" applyFill="0" applyBorder="0" applyAlignment="0" applyProtection="0"/>
    <xf numFmtId="0" fontId="9" fillId="0" borderId="0">
      <alignment/>
      <protection/>
    </xf>
    <xf numFmtId="0" fontId="14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4" fontId="14" fillId="0" borderId="0" applyFont="0" applyFill="0" applyBorder="0" applyAlignment="0" applyProtection="0"/>
    <xf numFmtId="0" fontId="9" fillId="0" borderId="0">
      <alignment/>
      <protection/>
    </xf>
    <xf numFmtId="0" fontId="10" fillId="0" borderId="0" applyFont="0" applyFill="0" applyBorder="0" applyAlignment="0" applyProtection="0"/>
    <xf numFmtId="0" fontId="9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7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3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4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23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38" fontId="9" fillId="20" borderId="1">
      <alignment/>
      <protection locked="0"/>
    </xf>
    <xf numFmtId="38" fontId="9" fillId="0" borderId="1">
      <alignment/>
      <protection/>
    </xf>
    <xf numFmtId="38" fontId="35" fillId="0" borderId="1">
      <alignment/>
      <protection/>
    </xf>
    <xf numFmtId="187" fontId="9" fillId="0" borderId="1">
      <alignment/>
      <protection/>
    </xf>
    <xf numFmtId="0" fontId="35" fillId="0" borderId="1" applyNumberFormat="0">
      <alignment horizontal="center"/>
      <protection/>
    </xf>
    <xf numFmtId="38" fontId="35" fillId="21" borderId="1" applyNumberFormat="0" applyFont="0" applyBorder="0" applyAlignment="0">
      <protection/>
    </xf>
    <xf numFmtId="0" fontId="9" fillId="0" borderId="1" applyNumberFormat="0">
      <alignment/>
      <protection/>
    </xf>
    <xf numFmtId="0" fontId="35" fillId="0" borderId="1" applyNumberFormat="0">
      <alignment/>
      <protection/>
    </xf>
    <xf numFmtId="0" fontId="9" fillId="0" borderId="1" applyNumberFormat="0">
      <alignment horizontal="right"/>
      <protection/>
    </xf>
    <xf numFmtId="0" fontId="14" fillId="0" borderId="0" applyFont="0" applyFill="0" applyBorder="0" applyAlignment="0" applyProtection="0"/>
    <xf numFmtId="0" fontId="36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188" fontId="38" fillId="0" borderId="0" applyFont="0" applyFill="0" applyBorder="0" applyAlignment="0" applyProtection="0"/>
    <xf numFmtId="0" fontId="39" fillId="0" borderId="2" applyNumberFormat="0" applyAlignment="0" applyProtection="0"/>
    <xf numFmtId="0" fontId="39" fillId="0" borderId="3">
      <alignment horizontal="left"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5" fillId="28" borderId="4" applyNumberFormat="0" applyAlignment="0" applyProtection="0"/>
    <xf numFmtId="0" fontId="96" fillId="29" borderId="5" applyNumberFormat="0" applyAlignment="0" applyProtection="0"/>
    <xf numFmtId="0" fontId="97" fillId="29" borderId="4" applyNumberFormat="0" applyAlignment="0" applyProtection="0"/>
    <xf numFmtId="0" fontId="98" fillId="0" borderId="0" applyNumberFormat="0" applyFill="0" applyBorder="0" applyAlignment="0" applyProtection="0"/>
    <xf numFmtId="170" fontId="93" fillId="0" borderId="0" applyFont="0" applyFill="0" applyBorder="0" applyAlignment="0" applyProtection="0"/>
    <xf numFmtId="168" fontId="9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1" fillId="0" borderId="0" applyFont="0" applyFill="0" applyBorder="0" applyAlignment="0" applyProtection="0"/>
    <xf numFmtId="174" fontId="43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0">
      <alignment/>
      <protection/>
    </xf>
    <xf numFmtId="0" fontId="102" fillId="0" borderId="9" applyNumberFormat="0" applyFill="0" applyAlignment="0" applyProtection="0"/>
    <xf numFmtId="0" fontId="103" fillId="30" borderId="10" applyNumberFormat="0" applyAlignment="0" applyProtection="0"/>
    <xf numFmtId="0" fontId="104" fillId="0" borderId="0" applyNumberFormat="0" applyFill="0" applyBorder="0" applyAlignment="0" applyProtection="0"/>
    <xf numFmtId="0" fontId="105" fillId="31" borderId="0" applyNumberFormat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horizontal="left"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6" fillId="0" borderId="0" applyNumberFormat="0" applyFill="0" applyBorder="0" applyAlignment="0" applyProtection="0"/>
    <xf numFmtId="0" fontId="107" fillId="32" borderId="0" applyNumberFormat="0" applyBorder="0" applyAlignment="0" applyProtection="0"/>
    <xf numFmtId="0" fontId="108" fillId="0" borderId="0" applyNumberFormat="0" applyFill="0" applyBorder="0" applyAlignment="0" applyProtection="0"/>
    <xf numFmtId="0" fontId="93" fillId="33" borderId="11" applyNumberFormat="0" applyFont="0" applyAlignment="0" applyProtection="0"/>
    <xf numFmtId="9" fontId="9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12" applyNumberFormat="0" applyFill="0" applyAlignment="0" applyProtection="0"/>
    <xf numFmtId="0" fontId="12" fillId="0" borderId="0">
      <alignment/>
      <protection/>
    </xf>
    <xf numFmtId="0" fontId="11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1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71" fontId="1" fillId="0" borderId="0" applyFont="0" applyFill="0" applyBorder="0" applyAlignment="0" applyProtection="0"/>
    <xf numFmtId="190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1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0" fillId="0" borderId="0">
      <alignment/>
      <protection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14" fillId="0" borderId="0" applyFont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Protection="0">
      <alignment/>
    </xf>
    <xf numFmtId="0" fontId="0" fillId="0" borderId="0" applyNumberFormat="0" applyProtection="0">
      <alignment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 applyAlignment="0">
      <protection/>
    </xf>
    <xf numFmtId="0" fontId="55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6" fillId="0" borderId="1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172" fontId="8" fillId="0" borderId="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3" fontId="8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17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7" fillId="0" borderId="0" xfId="0" applyFont="1" applyAlignment="1">
      <alignment/>
    </xf>
    <xf numFmtId="196" fontId="57" fillId="0" borderId="0" xfId="0" applyNumberFormat="1" applyFont="1" applyAlignment="1">
      <alignment horizontal="left"/>
    </xf>
    <xf numFmtId="196" fontId="57" fillId="0" borderId="0" xfId="0" applyNumberFormat="1" applyFont="1" applyFill="1" applyAlignment="1">
      <alignment horizontal="left"/>
    </xf>
    <xf numFmtId="3" fontId="57" fillId="0" borderId="0" xfId="0" applyNumberFormat="1" applyFont="1" applyAlignment="1">
      <alignment/>
    </xf>
    <xf numFmtId="0" fontId="58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0" applyFont="1" applyAlignment="1">
      <alignment horizontal="left" indent="1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196" fontId="57" fillId="0" borderId="0" xfId="0" applyNumberFormat="1" applyFont="1" applyFill="1" applyAlignment="1">
      <alignment/>
    </xf>
    <xf numFmtId="0" fontId="58" fillId="0" borderId="0" xfId="0" applyFont="1" applyFill="1" applyAlignment="1">
      <alignment horizontal="left" indent="1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63" fillId="0" borderId="1" xfId="0" applyFont="1" applyBorder="1" applyAlignment="1">
      <alignment vertical="center"/>
    </xf>
    <xf numFmtId="17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2" fontId="65" fillId="0" borderId="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indent="1"/>
    </xf>
    <xf numFmtId="198" fontId="0" fillId="35" borderId="1" xfId="0" applyNumberFormat="1" applyFill="1" applyBorder="1" applyAlignment="1">
      <alignment horizontal="right"/>
    </xf>
    <xf numFmtId="199" fontId="0" fillId="0" borderId="14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199" fontId="0" fillId="0" borderId="1" xfId="0" applyNumberFormat="1" applyFill="1" applyBorder="1" applyAlignment="1">
      <alignment horizontal="center"/>
    </xf>
    <xf numFmtId="198" fontId="0" fillId="0" borderId="1" xfId="0" applyNumberForma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 indent="1"/>
    </xf>
    <xf numFmtId="19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173" fontId="65" fillId="0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indent="1"/>
    </xf>
    <xf numFmtId="173" fontId="0" fillId="0" borderId="1" xfId="0" applyNumberFormat="1" applyFill="1" applyBorder="1" applyAlignment="1">
      <alignment horizontal="center"/>
    </xf>
    <xf numFmtId="3" fontId="65" fillId="0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 horizontal="left" vertical="center" indent="12"/>
    </xf>
    <xf numFmtId="173" fontId="0" fillId="0" borderId="0" xfId="0" applyNumberFormat="1" applyBorder="1" applyAlignment="1">
      <alignment horizontal="left" vertical="center"/>
    </xf>
    <xf numFmtId="3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Fill="1" applyAlignment="1">
      <alignment vertical="center"/>
    </xf>
    <xf numFmtId="173" fontId="0" fillId="0" borderId="0" xfId="0" applyNumberFormat="1" applyFill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 indent="1"/>
    </xf>
    <xf numFmtId="3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4" fillId="0" borderId="0" xfId="0" applyFont="1" applyFill="1" applyAlignment="1">
      <alignment/>
    </xf>
    <xf numFmtId="2" fontId="6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5" fillId="0" borderId="22" xfId="0" applyNumberFormat="1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left" indent="1"/>
    </xf>
    <xf numFmtId="173" fontId="64" fillId="0" borderId="1" xfId="0" applyNumberFormat="1" applyFont="1" applyFill="1" applyBorder="1" applyAlignment="1">
      <alignment horizontal="center"/>
    </xf>
    <xf numFmtId="173" fontId="64" fillId="0" borderId="22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0" fontId="64" fillId="0" borderId="24" xfId="0" applyFont="1" applyFill="1" applyBorder="1" applyAlignment="1">
      <alignment horizontal="center"/>
    </xf>
    <xf numFmtId="173" fontId="64" fillId="0" borderId="25" xfId="0" applyNumberFormat="1" applyFont="1" applyFill="1" applyBorder="1" applyAlignment="1">
      <alignment horizontal="center"/>
    </xf>
    <xf numFmtId="173" fontId="64" fillId="0" borderId="26" xfId="0" applyNumberFormat="1" applyFont="1" applyFill="1" applyBorder="1" applyAlignment="1">
      <alignment horizontal="center"/>
    </xf>
    <xf numFmtId="199" fontId="64" fillId="0" borderId="0" xfId="0" applyNumberFormat="1" applyFont="1" applyFill="1" applyAlignment="1">
      <alignment/>
    </xf>
    <xf numFmtId="2" fontId="64" fillId="0" borderId="0" xfId="0" applyNumberFormat="1" applyFont="1" applyFill="1" applyAlignment="1">
      <alignment/>
    </xf>
    <xf numFmtId="0" fontId="64" fillId="0" borderId="1" xfId="0" applyFont="1" applyFill="1" applyBorder="1" applyAlignment="1">
      <alignment/>
    </xf>
    <xf numFmtId="172" fontId="64" fillId="0" borderId="1" xfId="0" applyNumberFormat="1" applyFont="1" applyFill="1" applyBorder="1" applyAlignment="1">
      <alignment horizontal="center"/>
    </xf>
    <xf numFmtId="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6" fillId="0" borderId="1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8" fillId="0" borderId="27" xfId="0" applyFont="1" applyBorder="1" applyAlignment="1">
      <alignment/>
    </xf>
    <xf numFmtId="173" fontId="8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0" fillId="0" borderId="0" xfId="0" applyFont="1" applyFill="1" applyAlignment="1">
      <alignment/>
    </xf>
    <xf numFmtId="0" fontId="0" fillId="0" borderId="1" xfId="0" applyFill="1" applyBorder="1" applyAlignment="1">
      <alignment horizontal="left" vertical="center" wrapText="1" indent="1"/>
    </xf>
    <xf numFmtId="198" fontId="0" fillId="35" borderId="1" xfId="0" applyNumberForma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73" fontId="8" fillId="0" borderId="14" xfId="0" applyNumberFormat="1" applyFont="1" applyFill="1" applyBorder="1" applyAlignment="1">
      <alignment/>
    </xf>
    <xf numFmtId="198" fontId="112" fillId="0" borderId="1" xfId="0" applyNumberFormat="1" applyFont="1" applyFill="1" applyBorder="1" applyAlignment="1">
      <alignment horizontal="center"/>
    </xf>
    <xf numFmtId="4" fontId="65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/>
    </xf>
    <xf numFmtId="0" fontId="58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4" fontId="0" fillId="0" borderId="1" xfId="0" applyNumberFormat="1" applyFill="1" applyBorder="1" applyAlignment="1">
      <alignment horizontal="center"/>
    </xf>
    <xf numFmtId="197" fontId="0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73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63" fillId="0" borderId="14" xfId="0" applyFont="1" applyBorder="1" applyAlignment="1">
      <alignment horizontal="left" vertical="center"/>
    </xf>
    <xf numFmtId="0" fontId="63" fillId="0" borderId="1" xfId="0" applyFont="1" applyFill="1" applyBorder="1" applyAlignment="1">
      <alignment horizontal="left" vertical="center"/>
    </xf>
    <xf numFmtId="212" fontId="0" fillId="0" borderId="1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58" fillId="0" borderId="0" xfId="0" applyFont="1" applyAlignment="1">
      <alignment horizontal="left"/>
    </xf>
    <xf numFmtId="198" fontId="0" fillId="0" borderId="1" xfId="0" applyNumberFormat="1" applyFill="1" applyBorder="1" applyAlignment="1">
      <alignment horizontal="right"/>
    </xf>
    <xf numFmtId="197" fontId="57" fillId="0" borderId="0" xfId="0" applyNumberFormat="1" applyFont="1" applyFill="1" applyAlignment="1">
      <alignment/>
    </xf>
    <xf numFmtId="0" fontId="11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13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96" fontId="57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wrapText="1"/>
    </xf>
    <xf numFmtId="0" fontId="58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2" fontId="60" fillId="0" borderId="0" xfId="0" applyNumberFormat="1" applyFont="1" applyFill="1" applyAlignment="1">
      <alignment horizontal="center"/>
    </xf>
    <xf numFmtId="0" fontId="64" fillId="0" borderId="28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357">
    <cellStyle name="Normal" xfId="0"/>
    <cellStyle name="          &#13;&#10;mouse.drv=lmouse.drv" xfId="15"/>
    <cellStyle name="????DAMAS" xfId="16"/>
    <cellStyle name="????TICO" xfId="17"/>
    <cellStyle name="?”´?_REV3 " xfId="18"/>
    <cellStyle name="?AU?XLS!check_filesche|_x0005_" xfId="19"/>
    <cellStyle name="?AU»?XLS!check_filesche|_x0005_" xfId="20"/>
    <cellStyle name="_060217 Order Plan(March incresed)" xfId="21"/>
    <cellStyle name="_2007 y BP-170 000  02.09.2006. last" xfId="22"/>
    <cellStyle name="_9월 해외법인 월별 생산품질현황보고" xfId="23"/>
    <cellStyle name="_APPDIX(2~6)-1012" xfId="24"/>
    <cellStyle name="_AVTOZAZ실적전망(완결)" xfId="25"/>
    <cellStyle name="_COST DOWN" xfId="26"/>
    <cellStyle name="_DOHC 검토" xfId="27"/>
    <cellStyle name="_DOHC 검토 2" xfId="28"/>
    <cellStyle name="_FAC WORKSCOPE" xfId="29"/>
    <cellStyle name="_Order KD new" xfId="30"/>
    <cellStyle name="_PACKING1" xfId="31"/>
    <cellStyle name="_Plan 2007 BP-167 000   23.06.2006." xfId="32"/>
    <cellStyle name="_PROPOSAL-첨부" xfId="33"/>
    <cellStyle name="_Книга10" xfId="34"/>
    <cellStyle name="_Книга2" xfId="35"/>
    <cellStyle name="_Приложения1,2 к постановлению" xfId="36"/>
    <cellStyle name="_넥시아 MINOR CHANGE 검토" xfId="37"/>
    <cellStyle name="_법인현황요약" xfId="38"/>
    <cellStyle name="_비상경영계획(REV.2)" xfId="39"/>
    <cellStyle name="_상반기 실적전망 (완결9.7)" xfId="40"/>
    <cellStyle name="æØè [0.00]_PRODUCT DETAIL Q1" xfId="41"/>
    <cellStyle name="æØè_PRODUCT DETAIL Q1" xfId="42"/>
    <cellStyle name="EY [0.00]_PRODUCT DETAIL Q1" xfId="43"/>
    <cellStyle name="ÊÝ [0.00]_PRODUCT DETAIL Q1" xfId="44"/>
    <cellStyle name="EY [0.00]_PRODUCT DETAIL Q3 (2)" xfId="45"/>
    <cellStyle name="ÊÝ [0.00]_PRODUCT DETAIL Q3 (2)" xfId="46"/>
    <cellStyle name="EY_PRODUCT DETAIL Q1" xfId="47"/>
    <cellStyle name="ÊÝ_PRODUCT DETAIL Q1" xfId="48"/>
    <cellStyle name="EY_PRODUCT DETAIL Q3 (2)" xfId="49"/>
    <cellStyle name="ÊÝ_PRODUCT DETAIL Q3 (2)" xfId="50"/>
    <cellStyle name="W_BOOKSHIP" xfId="51"/>
    <cellStyle name="20% - Акцент1" xfId="52"/>
    <cellStyle name="20% - Акцент2" xfId="53"/>
    <cellStyle name="20% - Акцент3" xfId="54"/>
    <cellStyle name="20% - Акцент4" xfId="55"/>
    <cellStyle name="20% - Акцент5" xfId="56"/>
    <cellStyle name="20% - Акцент6" xfId="57"/>
    <cellStyle name="40% - Акцент1" xfId="58"/>
    <cellStyle name="40% - Акцент2" xfId="59"/>
    <cellStyle name="40% - Акцент3" xfId="60"/>
    <cellStyle name="40% - Акцент4" xfId="61"/>
    <cellStyle name="40% - Акцент5" xfId="62"/>
    <cellStyle name="40% - Акцент6" xfId="63"/>
    <cellStyle name="60% - Акцент1" xfId="64"/>
    <cellStyle name="60% - Акцент2" xfId="65"/>
    <cellStyle name="60% - Акцент3" xfId="66"/>
    <cellStyle name="60% - Акцент4" xfId="67"/>
    <cellStyle name="60% - Акцент5" xfId="68"/>
    <cellStyle name="60% - Акцент6" xfId="69"/>
    <cellStyle name="A???_x0005__x0014_" xfId="70"/>
    <cellStyle name="A?????A???" xfId="71"/>
    <cellStyle name="A?????o 4DR NB PHASE I ACT " xfId="72"/>
    <cellStyle name="A?????o 4DR NB PHASE I ACT_??o 4DR NB PHASE I ACT " xfId="73"/>
    <cellStyle name="A????a도??" xfId="74"/>
    <cellStyle name="A????C??PL " xfId="75"/>
    <cellStyle name="A????e?iAaCI?aA?" xfId="76"/>
    <cellStyle name="A???[0]_??A???" xfId="77"/>
    <cellStyle name="A???98?A??(2)_98?a도??" xfId="78"/>
    <cellStyle name="A???98?a도??" xfId="79"/>
    <cellStyle name="A???A?량?iCa_?e?iAaCI?aA?" xfId="80"/>
    <cellStyle name="A???AoAUAy캿C? " xfId="81"/>
    <cellStyle name="A???A쪨??I1컐 CoE? " xfId="82"/>
    <cellStyle name="A???C?Ao_AoAUAy캿C? " xfId="83"/>
    <cellStyle name="A???F006-1A? " xfId="84"/>
    <cellStyle name="A???F008-1A?  " xfId="85"/>
    <cellStyle name="A???INQUIRY ???A?Ao " xfId="86"/>
    <cellStyle name="A???T-100 ??o 4DR NB PHASE I " xfId="87"/>
    <cellStyle name="A???T-100 AI?YAo?? TIMING " xfId="88"/>
    <cellStyle name="A???V10 VARIATION MODEL SOP TIMING " xfId="89"/>
    <cellStyle name="A???컐?췈??n_??A???" xfId="90"/>
    <cellStyle name="A???퍈팫캻C?" xfId="91"/>
    <cellStyle name="A??¶ [0]" xfId="92"/>
    <cellStyle name="A??¶,_x0005__x0014_" xfId="93"/>
    <cellStyle name="A??¶_???«??Aa" xfId="94"/>
    <cellStyle name="Äåíåæíûé_Êíèãà3" xfId="95"/>
    <cellStyle name="AeE­ [0]" xfId="96"/>
    <cellStyle name="ÅëÈ­ [0]" xfId="97"/>
    <cellStyle name="AeE­ [0]_???«??Aa" xfId="98"/>
    <cellStyle name="ÅëÈ­ [0]_´ë¿ìÃâÇÏ¿äÃ» " xfId="99"/>
    <cellStyle name="AeE­ [0]_±aE??CLAN(AuA¦A¶°C)" xfId="100"/>
    <cellStyle name="ÅëÈ­ [0]_±âÈ¹½ÇLAN(ÀüÁ¦Á¶°Ç)" xfId="101"/>
    <cellStyle name="AeE­ [0]_±e?µ±?" xfId="102"/>
    <cellStyle name="ÅëÈ­ [0]_±è¿µ±æ" xfId="103"/>
    <cellStyle name="AeE­ [0]_»cA??c?A" xfId="104"/>
    <cellStyle name="ÅëÈ­ [0]_»çÀ¯¾ç½Ä" xfId="105"/>
    <cellStyle name="AeE­ [0]_°u?®A?AOLABEL" xfId="106"/>
    <cellStyle name="ÅëÈ­ [0]_°ü¸®Ã¥ÀÓLABEL" xfId="107"/>
    <cellStyle name="AeE­ [0]_97?aµµ CA·IA§?® CoE?" xfId="108"/>
    <cellStyle name="ÅëÈ­ [0]_97³âµµ ÇÁ·ÎÁ§Æ® ÇöÈ²" xfId="109"/>
    <cellStyle name="AeE­ [0]_A?·®?iCa" xfId="110"/>
    <cellStyle name="ÅëÈ­ [0]_Â÷·®¿îÇà" xfId="111"/>
    <cellStyle name="AeE­ [0]_AaCI?aA " xfId="112"/>
    <cellStyle name="ÅëÈ­ [0]_ÃâÇÏ¿äÃ»" xfId="113"/>
    <cellStyle name="AeE­ [0]_AO°????«??°i?c?A" xfId="114"/>
    <cellStyle name="ÅëÈ­ [0]_ÁÖ°£¾÷¹«º¸°í¾ç½Ä" xfId="115"/>
    <cellStyle name="AeE­ [0]_CLAIM1" xfId="116"/>
    <cellStyle name="ÅëÈ­ [0]_CLAIM1" xfId="117"/>
    <cellStyle name="AeE­ [0]_Co??±?A " xfId="118"/>
    <cellStyle name="ÅëÈ­ [0]_Çö¾÷±³À°" xfId="119"/>
    <cellStyle name="AeE­ [0]_CODE" xfId="120"/>
    <cellStyle name="ÅëÈ­ [0]_CODE" xfId="121"/>
    <cellStyle name="AeE­ [0]_CODE (2)" xfId="122"/>
    <cellStyle name="ÅëÈ­ [0]_CODE (2)" xfId="123"/>
    <cellStyle name="AeE­ [0]_Cu±a" xfId="124"/>
    <cellStyle name="ÅëÈ­ [0]_Çù±â" xfId="125"/>
    <cellStyle name="AeE­ [0]_CuA¶Au" xfId="126"/>
    <cellStyle name="ÅëÈ­ [0]_ÇùÁ¶Àü" xfId="127"/>
    <cellStyle name="AeE­ [0]_CuA¶Au_laroux" xfId="128"/>
    <cellStyle name="ÅëÈ­ [0]_ÇùÁ¶Àü_laroux" xfId="129"/>
    <cellStyle name="AeE­ [0]_FAX?c?A" xfId="130"/>
    <cellStyle name="ÅëÈ­ [0]_FAX¾ç½Ä" xfId="131"/>
    <cellStyle name="AeE­ [0]_FLOW" xfId="132"/>
    <cellStyle name="ÅëÈ­ [0]_FLOW" xfId="133"/>
    <cellStyle name="AeE­ [0]_GT-10E?¶??i?U" xfId="134"/>
    <cellStyle name="ÅëÈ­ [0]_GT-10È¸¶÷¸í´Ü" xfId="135"/>
    <cellStyle name="AeE­ [0]_HW &amp; SW?n±?" xfId="136"/>
    <cellStyle name="ÅëÈ­ [0]_HW &amp; SWºñ±³" xfId="137"/>
    <cellStyle name="AeE­ [0]_laroux" xfId="138"/>
    <cellStyle name="ÅëÈ­ [0]_laroux" xfId="139"/>
    <cellStyle name="AeE­ [0]_laroux_1" xfId="140"/>
    <cellStyle name="ÅëÈ­ [0]_laroux_1" xfId="141"/>
    <cellStyle name="AeE­ [0]_MTG1" xfId="142"/>
    <cellStyle name="ÅëÈ­ [0]_MTG1" xfId="143"/>
    <cellStyle name="AeE­ [0]_MTG2 (2)" xfId="144"/>
    <cellStyle name="ÅëÈ­ [0]_MTG2 (2)" xfId="145"/>
    <cellStyle name="AeE­ [0]_MTG7" xfId="146"/>
    <cellStyle name="ÅëÈ­ [0]_MTG7" xfId="147"/>
    <cellStyle name="AeE­ [0]_Sheet1" xfId="148"/>
    <cellStyle name="ÅëÈ­ [0]_Sheet1" xfId="149"/>
    <cellStyle name="AeE­ [0]_Sheet4" xfId="150"/>
    <cellStyle name="ÅëÈ­ [0]_Sheet4" xfId="151"/>
    <cellStyle name="AeE???A???" xfId="152"/>
    <cellStyle name="AeE???o 4DR NB PHASE I ACT " xfId="153"/>
    <cellStyle name="AeE???o 4DR NB PHASE I ACT_??o 4DR NB PHASE I ACT " xfId="154"/>
    <cellStyle name="AeE??a도??" xfId="155"/>
    <cellStyle name="AeE??C??PL " xfId="156"/>
    <cellStyle name="AeE??e?iAaCI?aA?" xfId="157"/>
    <cellStyle name="AeE?[0]_??A???" xfId="158"/>
    <cellStyle name="AeE?98?A??(2)_98?a도??" xfId="159"/>
    <cellStyle name="AeE?98?a도??" xfId="160"/>
    <cellStyle name="AeE?A?량?iCa_?e?iAaCI?aA?" xfId="161"/>
    <cellStyle name="AeE?AoAUAy캿C? " xfId="162"/>
    <cellStyle name="AeE?A쪨??I1컐 CoE? " xfId="163"/>
    <cellStyle name="AeE?C?Ao_AoAUAy캿C? " xfId="164"/>
    <cellStyle name="AeE?F006-1A? " xfId="165"/>
    <cellStyle name="AeE?F008-1A?  " xfId="166"/>
    <cellStyle name="AeE?INQUIRY ???A?Ao " xfId="167"/>
    <cellStyle name="AeE?T-100 ??o 4DR NB PHASE I " xfId="168"/>
    <cellStyle name="AeE?T-100 AI?YAo?? TIMING " xfId="169"/>
    <cellStyle name="AeE?V10 VARIATION MODEL SOP TIMING " xfId="170"/>
    <cellStyle name="AeE?컐?췈??n_??A???" xfId="171"/>
    <cellStyle name="AeE?퍈팫캻C?" xfId="172"/>
    <cellStyle name="AeE­_???«??Aa" xfId="173"/>
    <cellStyle name="ÅëÈ­_´ë¿ìÃâÇÏ¿äÃ» " xfId="174"/>
    <cellStyle name="AeE­_±aE??CLAN(AuA¦A¶°C)" xfId="175"/>
    <cellStyle name="ÅëÈ­_±âÈ¹½ÇLAN(ÀüÁ¦Á¶°Ç)" xfId="176"/>
    <cellStyle name="AeE­_±e?µ±?" xfId="177"/>
    <cellStyle name="ÅëÈ­_±è¿µ±æ" xfId="178"/>
    <cellStyle name="AeE­_»cA??c?A" xfId="179"/>
    <cellStyle name="ÅëÈ­_»çÀ¯¾ç½Ä" xfId="180"/>
    <cellStyle name="AeE­_°u?®A?AOLABEL" xfId="181"/>
    <cellStyle name="ÅëÈ­_°ü¸®Ã¥ÀÓLABEL" xfId="182"/>
    <cellStyle name="AeE­_97?aµµ CA·IA§?® CoE?" xfId="183"/>
    <cellStyle name="ÅëÈ­_97³âµµ ÇÁ·ÎÁ§Æ® ÇöÈ²" xfId="184"/>
    <cellStyle name="AeE­_A?·®?iCa" xfId="185"/>
    <cellStyle name="ÅëÈ­_Â÷·®¿îÇà" xfId="186"/>
    <cellStyle name="AeE­_AaCI?aA " xfId="187"/>
    <cellStyle name="ÅëÈ­_ÃâÇÏ¿äÃ»" xfId="188"/>
    <cellStyle name="AeE­_AO°????«??°i?c?A" xfId="189"/>
    <cellStyle name="ÅëÈ­_ÁÖ°£¾÷¹«º¸°í¾ç½Ä" xfId="190"/>
    <cellStyle name="AeE­_CLAIM1" xfId="191"/>
    <cellStyle name="ÅëÈ­_CLAIM1" xfId="192"/>
    <cellStyle name="AeE­_Co??±?A " xfId="193"/>
    <cellStyle name="ÅëÈ­_Çö¾÷±³À°" xfId="194"/>
    <cellStyle name="AeE­_CODE" xfId="195"/>
    <cellStyle name="ÅëÈ­_CODE" xfId="196"/>
    <cellStyle name="AeE­_CODE (2)" xfId="197"/>
    <cellStyle name="ÅëÈ­_CODE (2)" xfId="198"/>
    <cellStyle name="AeE­_Cu±a" xfId="199"/>
    <cellStyle name="ÅëÈ­_Çù±â" xfId="200"/>
    <cellStyle name="AeE­_CuA¶Au" xfId="201"/>
    <cellStyle name="ÅëÈ­_ÇùÁ¶Àü" xfId="202"/>
    <cellStyle name="AeE­_CuA¶Au_laroux" xfId="203"/>
    <cellStyle name="ÅëÈ­_ÇùÁ¶Àü_laroux" xfId="204"/>
    <cellStyle name="AeE­_FAX?c?A" xfId="205"/>
    <cellStyle name="ÅëÈ­_FAX¾ç½Ä" xfId="206"/>
    <cellStyle name="AeE­_FLOW" xfId="207"/>
    <cellStyle name="ÅëÈ­_FLOW" xfId="208"/>
    <cellStyle name="AeE­_GT-10E?¶??i?U" xfId="209"/>
    <cellStyle name="ÅëÈ­_GT-10È¸¶÷¸í´Ü" xfId="210"/>
    <cellStyle name="AeE­_HW &amp; SW?n±?" xfId="211"/>
    <cellStyle name="ÅëÈ­_HW &amp; SWºñ±³" xfId="212"/>
    <cellStyle name="AeE­_laroux" xfId="213"/>
    <cellStyle name="ÅëÈ­_laroux" xfId="214"/>
    <cellStyle name="AeE­_laroux_1" xfId="215"/>
    <cellStyle name="ÅëÈ­_laroux_1" xfId="216"/>
    <cellStyle name="AeE­_MTG1" xfId="217"/>
    <cellStyle name="ÅëÈ­_MTG1" xfId="218"/>
    <cellStyle name="AeE­_MTG2 (2)" xfId="219"/>
    <cellStyle name="ÅëÈ­_MTG2 (2)" xfId="220"/>
    <cellStyle name="AeE­_MTG7" xfId="221"/>
    <cellStyle name="ÅëÈ­_MTG7" xfId="222"/>
    <cellStyle name="AeE­_Sheet1" xfId="223"/>
    <cellStyle name="ÅëÈ­_Sheet1" xfId="224"/>
    <cellStyle name="AeE­_Sheet4" xfId="225"/>
    <cellStyle name="ÅëÈ­_Sheet4" xfId="226"/>
    <cellStyle name="AP" xfId="227"/>
    <cellStyle name="ÄÞ¸¶ [0]" xfId="228"/>
    <cellStyle name="AÞ¸¶ [0]_´e¿iAaCI¿aA≫ " xfId="229"/>
    <cellStyle name="ÄÞ¸¶_´ë¿ìÃâÇÏ¿äÃ» " xfId="230"/>
    <cellStyle name="AÞ¸¶_´e¿iAaCI¿aA≫ " xfId="231"/>
    <cellStyle name="BMU001" xfId="232"/>
    <cellStyle name="BMU002" xfId="233"/>
    <cellStyle name="BMU002B" xfId="234"/>
    <cellStyle name="BMU002P1" xfId="235"/>
    <cellStyle name="BMU003" xfId="236"/>
    <cellStyle name="BMU004" xfId="237"/>
    <cellStyle name="BMU005" xfId="238"/>
    <cellStyle name="BMU005B" xfId="239"/>
    <cellStyle name="BMU005K" xfId="240"/>
    <cellStyle name="C" xfId="241"/>
    <cellStyle name="C?AO_???AIA?" xfId="242"/>
    <cellStyle name="Ç¥ÁØ_´ë¿ìÃâÇÏ¿äÃ» " xfId="243"/>
    <cellStyle name="C￥AØ_´e¿iAaCI¿aA≫ " xfId="244"/>
    <cellStyle name="Currency1" xfId="245"/>
    <cellStyle name="Euro" xfId="246"/>
    <cellStyle name="Header1" xfId="247"/>
    <cellStyle name="Header2" xfId="248"/>
    <cellStyle name="Iau?iue_NU00702" xfId="249"/>
    <cellStyle name="Îáû÷íûé_Êíèãà3" xfId="250"/>
    <cellStyle name="iles|_x0005_h" xfId="251"/>
    <cellStyle name="les" xfId="252"/>
    <cellStyle name="№йєРАІ_±вЕё" xfId="253"/>
    <cellStyle name="Ôèíàíñîâûé [0]_Êíèãà3" xfId="254"/>
    <cellStyle name="Ôèíàíñîâûé_Êíèãà3" xfId="255"/>
    <cellStyle name="R?" xfId="256"/>
    <cellStyle name="sche|_x0005_" xfId="257"/>
    <cellStyle name="XLS'|_x0005_t" xfId="258"/>
    <cellStyle name="Акцент1" xfId="259"/>
    <cellStyle name="Акцент2" xfId="260"/>
    <cellStyle name="Акцент3" xfId="261"/>
    <cellStyle name="Акцент4" xfId="262"/>
    <cellStyle name="Акцент5" xfId="263"/>
    <cellStyle name="Акцент6" xfId="264"/>
    <cellStyle name="Ввод " xfId="265"/>
    <cellStyle name="Вывод" xfId="266"/>
    <cellStyle name="Вычисление" xfId="267"/>
    <cellStyle name="Hyperlink" xfId="268"/>
    <cellStyle name="Currency" xfId="269"/>
    <cellStyle name="Currency [0]" xfId="270"/>
    <cellStyle name="ДЮё¶ [0]" xfId="271"/>
    <cellStyle name="ДЮё¶_±вЕё" xfId="272"/>
    <cellStyle name="ЕлИ­ [0]" xfId="273"/>
    <cellStyle name="ЕлИ­_±вЕё" xfId="274"/>
    <cellStyle name="Заголовок 1" xfId="275"/>
    <cellStyle name="Заголовок 2" xfId="276"/>
    <cellStyle name="Заголовок 3" xfId="277"/>
    <cellStyle name="Заголовок 4" xfId="278"/>
    <cellStyle name="ЗҐБШ_±вИ№ЅЗLAN(АьБ¦Б¶°З)" xfId="279"/>
    <cellStyle name="Итог" xfId="280"/>
    <cellStyle name="Контрольная ячейка" xfId="281"/>
    <cellStyle name="Название" xfId="282"/>
    <cellStyle name="Нейтральный" xfId="283"/>
    <cellStyle name="Њ…‹?ђO‚e [0.00]_PRODUCT DETAIL Q1" xfId="284"/>
    <cellStyle name="Њ…‹?ђO‚e_PRODUCT DETAIL Q1" xfId="285"/>
    <cellStyle name="Њ…‹жђШ‚и [0.00]_PRODUCT DETAIL Q1" xfId="286"/>
    <cellStyle name="Њ…‹жђШ‚и_PRODUCT DETAIL Q1" xfId="287"/>
    <cellStyle name="Обычнщй_907ШОХ" xfId="288"/>
    <cellStyle name="Обычны?MAY" xfId="289"/>
    <cellStyle name="Обычны?new" xfId="290"/>
    <cellStyle name="Обычны?Sheet1" xfId="291"/>
    <cellStyle name="Обычны?Sheet1 (2)" xfId="292"/>
    <cellStyle name="Обычны?Sheet1 (3)" xfId="293"/>
    <cellStyle name="Обычны?Ин?DAMAS (2)" xfId="294"/>
    <cellStyle name="Обычны?Ин?TICO (2)" xfId="295"/>
    <cellStyle name="Обычный 2" xfId="296"/>
    <cellStyle name="Обычный 3" xfId="297"/>
    <cellStyle name="Обычный 4" xfId="298"/>
    <cellStyle name="Обычный 5" xfId="299"/>
    <cellStyle name="Обычный 6" xfId="300"/>
    <cellStyle name="Обычный 6 2" xfId="301"/>
    <cellStyle name="Обычный 6 3" xfId="302"/>
    <cellStyle name="Обычный 6 4" xfId="303"/>
    <cellStyle name="Followed Hyperlink" xfId="304"/>
    <cellStyle name="Плохой" xfId="305"/>
    <cellStyle name="Пояснение" xfId="306"/>
    <cellStyle name="Примечание" xfId="307"/>
    <cellStyle name="Percent" xfId="308"/>
    <cellStyle name="Процентный 2" xfId="309"/>
    <cellStyle name="Процентный 3" xfId="310"/>
    <cellStyle name="Связанная ячейка" xfId="311"/>
    <cellStyle name="Стиль 1" xfId="312"/>
    <cellStyle name="Текст предупреждения" xfId="313"/>
    <cellStyle name="Тысячи [0]_- 13 -" xfId="314"/>
    <cellStyle name="Тысячи_- 13 -" xfId="315"/>
    <cellStyle name="Comma" xfId="316"/>
    <cellStyle name="Comma [0]" xfId="317"/>
    <cellStyle name="Финансовый 2" xfId="318"/>
    <cellStyle name="Финансовый 3" xfId="319"/>
    <cellStyle name="Финансовый 4" xfId="320"/>
    <cellStyle name="Хороший" xfId="321"/>
    <cellStyle name="고정출력1_10월2W타부 " xfId="322"/>
    <cellStyle name="고정출력2_10월2W타부 " xfId="323"/>
    <cellStyle name="뒤에 오는 하이퍼링크_Catia plan" xfId="324"/>
    <cellStyle name="믅됞 [0.00]_PRODUCT DETAIL Q3 (2)_영역별물류비종합 " xfId="325"/>
    <cellStyle name="믅됞_PRODUCT DETAIL Q3 (2)_영역별물류비종합 " xfId="326"/>
    <cellStyle name="밍? [0]_엄넷?? " xfId="327"/>
    <cellStyle name="밍?_엄넷?? " xfId="328"/>
    <cellStyle name="백분율_95" xfId="329"/>
    <cellStyle name="뷭?_BOOKSHIP" xfId="330"/>
    <cellStyle name="뷰A? [0]_엄넷?? " xfId="331"/>
    <cellStyle name="뷰A?_엄넷?? " xfId="332"/>
    <cellStyle name="셈迷?XLS!check_filesche|_x0005_" xfId="333"/>
    <cellStyle name="쉼표 [0]_03-01-##" xfId="334"/>
    <cellStyle name="콤마 [0]_100series var. " xfId="335"/>
    <cellStyle name="콤마 [ৌ]_관리항목_업종별 " xfId="336"/>
    <cellStyle name="콤마,_x0005__x0014_" xfId="337"/>
    <cellStyle name="콤마_100series var. " xfId="338"/>
    <cellStyle name="콸張悅渾 [0]_顧 " xfId="339"/>
    <cellStyle name="콸張悅渾_顧 " xfId="340"/>
    <cellStyle name="통윗 [0]_T-100 일반지 " xfId="341"/>
    <cellStyle name="통화 [0]_95" xfId="342"/>
    <cellStyle name="통화_95" xfId="343"/>
    <cellStyle name="표준_~att2210" xfId="344"/>
    <cellStyle name="퓭닉_ㅶA??絡 " xfId="345"/>
    <cellStyle name="화폐기호_7부품개발_루마니아 " xfId="346"/>
    <cellStyle name="횾" xfId="347"/>
    <cellStyle name="咬訌裝?DMILSUMMARY" xfId="348"/>
    <cellStyle name="咬訌裝?MAY" xfId="349"/>
    <cellStyle name="咬訌裝?nexia-B3" xfId="350"/>
    <cellStyle name="咬訌裝?nexia-B3 (2)" xfId="351"/>
    <cellStyle name="咬訌裝?nexia-B3_СП Общие инвестиции на 2007-2009 гг" xfId="352"/>
    <cellStyle name="咬訌裝?인 &quot;잿預?" xfId="353"/>
    <cellStyle name="咬訌裝?了?茵?有猝 57.98)" xfId="354"/>
    <cellStyle name="咬訌裝?剽. 妬增?(禎增設.)" xfId="355"/>
    <cellStyle name="咬訌裝?咬狀瞬孼. (2)" xfId="356"/>
    <cellStyle name="咬訌裝?楫" xfId="357"/>
    <cellStyle name="咬訌裝?溢陰妖 " xfId="358"/>
    <cellStyle name="咬訌裝?燮?腦鮑 (2)" xfId="359"/>
    <cellStyle name="咬訌裝?贍鎭 " xfId="360"/>
    <cellStyle name="咬訌裝?遽增1 (2)" xfId="361"/>
    <cellStyle name="咬訌裝?遽增1 (3)" xfId="362"/>
    <cellStyle name="咬訌裝?遽增1 (5)" xfId="363"/>
    <cellStyle name="咬訌裝?遽增3" xfId="364"/>
    <cellStyle name="咬訌裝?遽增6 (2)" xfId="365"/>
    <cellStyle name="咬訌裝?靭增? 依?" xfId="366"/>
    <cellStyle name="咬訌裝?顧 " xfId="367"/>
    <cellStyle name="咬訌裝?駒읾" xfId="368"/>
    <cellStyle name="逗壯章荻渾 [0]_顧 " xfId="369"/>
    <cellStyle name="逗壯章荻渾_顧 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77;&#54805;&#49688;\C\Infoman\TEMP\~($()!^)\&#44608;&#52380;&#49688;\WINDOWS\TEMP\&#44397;&#47928;&#50672;&#44208;\95&#50672;&#44208;\BS&#51456;&#487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01\m_hour01\Excel_d\&#50629;&#47924;&#50857;\MAN_HOUR\BASE\MH_SPE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WINDOWS\TEMP\SPL(Au&#5293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WINDOWS\TEMP\SPL(Au&#176;i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01\m_hour01\man_hour\MHver0p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3;&#1080;&#1079;&#1085;&#1077;&#1089;&#1087;&#1083;&#1072;&#1085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ocuments\&#1073;&#1080;&#1079;&#1085;&#1077;&#1089;&#1087;&#1083;&#1072;&#108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Module4(B0017)].LOGIN" refersTo="#REF!"/>
      <definedName name="[Module4(B002)].LOGIN" refersTo="#REF!"/>
      <definedName name="[Module4(B0025)].LOGIN" refersTo="#REF!"/>
      <definedName name="[Module4(B0026)].LOGIN" refersTo="#REF!"/>
      <definedName name="[Module4(B0027)].LOGIN" refersTo="#REF!"/>
      <definedName name="[Module4(B003)].LOGIN" refersTo="#REF!"/>
      <definedName name="[Module4(B004)].LOGIN" refersTo="#REF!"/>
      <definedName name="[Module4(B005)].LOGIN" refersTo="#REF!"/>
      <definedName name="[Module4(B006)].LOGIN" refersTo="#REF!"/>
      <definedName name="[Module4(B007)].LOGIN" refersTo="#REF!"/>
      <definedName name="[Module4(B008)].LOGIN" refersTo="#REF!"/>
      <definedName name="[Module4(B009)].LOGIN" refersTo="#REF!"/>
      <definedName name="[Module4(B010)].LOGIN" refersTo="#REF!"/>
      <definedName name="[Module4(B011)].LOGIN" refersTo="#REF!"/>
      <definedName name="[Module4(B016)].LOGIN" refersTo="#REF!"/>
      <definedName name="[Module4(B021)].LOGIN" refersTo="#REF!"/>
      <definedName name="[Module4(B022)].LOGIN" refersTo="#REF!"/>
      <definedName name="[Module4(B038)].LOGIN" refersTo="#REF!"/>
      <definedName name="[Module4(B040)].LOGIN" refersTo="#REF!"/>
      <definedName name="[Module4(B044)].LOGIN" refersTo="#REF!"/>
      <definedName name="[Module4(B045)].LOGIN" refersTo="#REF!"/>
      <definedName name="[Module4(B046)].LOGIN" refersTo="#REF!"/>
      <definedName name="[Module4(B048)].LOGIN" refersTo="#REF!"/>
      <definedName name="[Module4(B050)].LOGIN" refersTo="#REF!"/>
      <definedName name="[Module4(B051)].LOGIN" refersTo="#REF!"/>
      <definedName name="[Module4(B057)].LOGIN" refersTo="#REF!"/>
      <definedName name="[Module4(B060)].LOGIN" refersTo="#REF!"/>
      <definedName name="[Module4(C001)].LOGIN" refersTo="#REF!"/>
      <definedName name="[Module4(C002)].LOGIN" refersTo="#REF!"/>
      <definedName name="[Module4(C005)].LOGIN" refersTo="#REF!"/>
      <definedName name="[Module4(C007)].LOGIN" refersTo="#REF!"/>
      <definedName name="[Module4(C013)].LOGIN" refersTo="#REF!"/>
      <definedName name="[Module4(C014)].LOGIN" refersTo="#REF!"/>
      <definedName name="[Module4(C020)].LOGIN" refersTo="#REF!"/>
      <definedName name="[Module4(D001)].LOGIN" refersTo="#REF!"/>
      <definedName name="[Module4(D002)].LOGIN" refersTo="#REF!"/>
      <definedName name="[Module4(D007)].LOGIN" refersTo="#REF!"/>
      <definedName name="[Module4(D009)].LOGIN" refersTo="#REF!"/>
      <definedName name="[Module4(D010)].LOGIN" refersTo="#REF!"/>
      <definedName name="IE" refersTo="#REF!"/>
      <definedName name="대우개발기초" refersTo="#REF!"/>
      <definedName name="대우개발변동" refersTo="#REF!"/>
      <definedName name="대우자동차기초" refersTo="#REF!"/>
      <definedName name="대우자동차변동" refersTo="#REF!"/>
      <definedName name="이동MACRO.매출총이익율구하기MACRO" refersTo="#REF!"/>
      <definedName name="초기화면가기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</sheetNames>
    <definedNames>
      <definedName name="Butt_press" refersTo="#REF!"/>
      <definedName name="clear" refersTo="#REF!"/>
      <definedName name="Goto_manual" refersTo="#REF!"/>
      <definedName name="ID" refersTo="#REF!"/>
      <definedName name="move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</sheetNames>
    <definedNames>
      <definedName name="gethering" refersTo="#REF!"/>
      <definedName name="goto_managemant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Цена"/>
      <sheetName val="Спр"/>
      <sheetName val="ППо"/>
      <sheetName val="ППр"/>
      <sheetName val="ДПП"/>
      <sheetName val="ТО"/>
      <sheetName val="ТП"/>
      <sheetName val="ТК"/>
      <sheetName val="ПЛ"/>
      <sheetName val="ФТ"/>
      <sheetName val="ФТ СУМ"/>
      <sheetName val="ФТК"/>
      <sheetName val="ДП"/>
      <sheetName val="ДПК"/>
      <sheetName val="ИПр"/>
      <sheetName val="ИПрК"/>
      <sheetName val="ИПо"/>
      <sheetName val="ИПоК"/>
      <sheetName val="ПрН"/>
      <sheetName val="Mat"/>
      <sheetName val="Nex"/>
      <sheetName val="Dam"/>
      <sheetName val="Lac"/>
      <sheetName val="Cob"/>
      <sheetName val="Sp"/>
      <sheetName val="Капс"/>
      <sheetName val="ТТЗ"/>
      <sheetName val="Кейс"/>
      <sheetName val="Изн"/>
      <sheetName val="ФОТ"/>
      <sheetName val="Цех"/>
      <sheetName val="РП"/>
      <sheetName val="ФД"/>
      <sheetName val="Сод"/>
      <sheetName val="Потр"/>
      <sheetName val="Ст"/>
      <sheetName val="GM"/>
      <sheetName val="Caps"/>
      <sheetName val="TZ"/>
      <sheetName val="Cas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Цена"/>
      <sheetName val="Спр"/>
      <sheetName val="ППо"/>
      <sheetName val="ППр"/>
      <sheetName val="ДПП"/>
      <sheetName val="ТО"/>
      <sheetName val="ТП"/>
      <sheetName val="ТК"/>
      <sheetName val="ПЛ"/>
      <sheetName val="ФТ"/>
      <sheetName val="ФТ СУМ"/>
      <sheetName val="ФТК"/>
      <sheetName val="ДП"/>
      <sheetName val="ДПК"/>
      <sheetName val="ИПр"/>
      <sheetName val="ИПрК"/>
      <sheetName val="ИПо"/>
      <sheetName val="ИПоК"/>
      <sheetName val="ПрН"/>
      <sheetName val="Mat"/>
      <sheetName val="Nex"/>
      <sheetName val="Dam"/>
      <sheetName val="Lac"/>
      <sheetName val="Cob"/>
      <sheetName val="Sp"/>
      <sheetName val="Капс"/>
      <sheetName val="ТТЗ"/>
      <sheetName val="Кейс"/>
      <sheetName val="Изн"/>
      <sheetName val="ФОТ"/>
      <sheetName val="Цех"/>
      <sheetName val="РП"/>
      <sheetName val="ФД"/>
      <sheetName val="Сод"/>
      <sheetName val="Потр"/>
      <sheetName val="Ст"/>
      <sheetName val="GM"/>
      <sheetName val="Caps"/>
      <sheetName val="TZ"/>
      <sheetName val="C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zoomScalePageLayoutView="0" workbookViewId="0" topLeftCell="A58">
      <selection activeCell="A7" sqref="A7:I9"/>
    </sheetView>
  </sheetViews>
  <sheetFormatPr defaultColWidth="9.00390625" defaultRowHeight="12.75"/>
  <cols>
    <col min="9" max="9" width="12.125" style="0" customWidth="1"/>
  </cols>
  <sheetData>
    <row r="1" spans="1:9" ht="36" customHeight="1">
      <c r="A1" s="175" t="s">
        <v>212</v>
      </c>
      <c r="B1" s="175"/>
      <c r="C1" s="175"/>
      <c r="D1" s="175"/>
      <c r="E1" s="175"/>
      <c r="F1" s="175"/>
      <c r="G1" s="175"/>
      <c r="H1" s="175"/>
      <c r="I1" s="175"/>
    </row>
    <row r="2" spans="1:9" ht="18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50" t="s">
        <v>59</v>
      </c>
      <c r="B3" s="50"/>
      <c r="C3" s="50"/>
      <c r="D3" s="50"/>
      <c r="E3" s="50"/>
      <c r="F3" s="49"/>
      <c r="G3" s="49"/>
      <c r="H3" s="49"/>
      <c r="I3" s="49"/>
    </row>
    <row r="4" spans="1:9" ht="18" customHeight="1">
      <c r="A4" s="176" t="s">
        <v>213</v>
      </c>
      <c r="B4" s="226"/>
      <c r="C4" s="226"/>
      <c r="D4" s="226"/>
      <c r="E4" s="226"/>
      <c r="F4" s="226"/>
      <c r="G4" s="226"/>
      <c r="H4" s="226"/>
      <c r="I4" s="226"/>
    </row>
    <row r="5" spans="1:9" ht="18" customHeight="1">
      <c r="A5" s="174" t="s">
        <v>214</v>
      </c>
      <c r="B5" s="174"/>
      <c r="C5" s="174"/>
      <c r="D5" s="174"/>
      <c r="E5" s="174"/>
      <c r="F5" s="174"/>
      <c r="G5" s="174"/>
      <c r="H5" s="174"/>
      <c r="I5" s="174"/>
    </row>
    <row r="6" spans="1:9" ht="18" customHeight="1">
      <c r="A6" s="174" t="s">
        <v>215</v>
      </c>
      <c r="B6" s="174"/>
      <c r="C6" s="174"/>
      <c r="D6" s="174"/>
      <c r="E6" s="174"/>
      <c r="F6" s="174"/>
      <c r="G6" s="174"/>
      <c r="H6" s="174"/>
      <c r="I6" s="174"/>
    </row>
    <row r="7" spans="1:9" ht="18" customHeight="1">
      <c r="A7" s="174" t="s">
        <v>216</v>
      </c>
      <c r="B7" s="174"/>
      <c r="C7" s="174"/>
      <c r="D7" s="174"/>
      <c r="E7" s="174"/>
      <c r="F7" s="174"/>
      <c r="G7" s="174"/>
      <c r="H7" s="174"/>
      <c r="I7" s="174"/>
    </row>
    <row r="8" spans="1:9" ht="18" customHeight="1">
      <c r="A8" s="174" t="s">
        <v>217</v>
      </c>
      <c r="B8" s="174"/>
      <c r="C8" s="174"/>
      <c r="D8" s="174"/>
      <c r="E8" s="174"/>
      <c r="F8" s="174"/>
      <c r="G8" s="174"/>
      <c r="H8" s="174"/>
      <c r="I8" s="174"/>
    </row>
    <row r="9" spans="1:9" ht="18" customHeight="1">
      <c r="A9" s="174" t="s">
        <v>218</v>
      </c>
      <c r="B9" s="174"/>
      <c r="C9" s="174"/>
      <c r="D9" s="174"/>
      <c r="E9" s="174"/>
      <c r="F9" s="174"/>
      <c r="G9" s="174"/>
      <c r="H9" s="174"/>
      <c r="I9" s="174"/>
    </row>
    <row r="10" spans="1:9" ht="18" customHeight="1">
      <c r="A10" s="174" t="s">
        <v>219</v>
      </c>
      <c r="B10" s="174"/>
      <c r="C10" s="174"/>
      <c r="D10" s="174"/>
      <c r="E10" s="174"/>
      <c r="F10" s="174"/>
      <c r="G10" s="174"/>
      <c r="H10" s="174"/>
      <c r="I10" s="174"/>
    </row>
    <row r="11" spans="1:9" ht="18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8" customHeight="1">
      <c r="A12" s="148" t="s">
        <v>60</v>
      </c>
      <c r="B12" s="50"/>
      <c r="C12" s="50"/>
      <c r="D12" s="50"/>
      <c r="E12" s="50"/>
      <c r="F12" s="49"/>
      <c r="G12" s="49"/>
      <c r="H12" s="49"/>
      <c r="I12" s="49"/>
    </row>
    <row r="13" spans="1:9" ht="18" customHeight="1">
      <c r="A13" t="s">
        <v>220</v>
      </c>
      <c r="B13" s="49"/>
      <c r="C13" s="49"/>
      <c r="D13" s="49"/>
      <c r="E13" s="49"/>
      <c r="F13" s="49"/>
      <c r="G13" s="49"/>
      <c r="H13" s="49"/>
      <c r="I13" s="49"/>
    </row>
    <row r="14" spans="1:9" s="41" customFormat="1" ht="18" customHeight="1">
      <c r="A14" s="41" t="s">
        <v>221</v>
      </c>
      <c r="B14" s="51"/>
      <c r="C14" s="51"/>
      <c r="D14" s="51"/>
      <c r="E14" s="51"/>
      <c r="F14" s="51"/>
      <c r="G14" s="51"/>
      <c r="H14" s="51"/>
      <c r="I14" s="51"/>
    </row>
    <row r="15" spans="1:9" ht="18" customHeight="1">
      <c r="A15" t="s">
        <v>222</v>
      </c>
      <c r="B15" s="49"/>
      <c r="C15" s="49"/>
      <c r="D15" s="49"/>
      <c r="E15" s="49"/>
      <c r="F15" s="49"/>
      <c r="G15" s="49"/>
      <c r="H15" s="49"/>
      <c r="I15" s="49"/>
    </row>
    <row r="16" spans="1:9" ht="18" customHeight="1">
      <c r="A16" t="s">
        <v>223</v>
      </c>
      <c r="B16" s="49"/>
      <c r="C16" s="49"/>
      <c r="D16" s="49"/>
      <c r="E16" s="49"/>
      <c r="F16" s="49"/>
      <c r="G16" s="49"/>
      <c r="H16" s="49"/>
      <c r="I16" s="49"/>
    </row>
    <row r="17" spans="1:9" ht="18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8" customHeight="1">
      <c r="A18" s="50" t="s">
        <v>61</v>
      </c>
      <c r="B18" s="50"/>
      <c r="C18" s="50"/>
      <c r="D18" s="50"/>
      <c r="E18" s="50"/>
      <c r="F18" s="49"/>
      <c r="G18" s="49"/>
      <c r="H18" s="49"/>
      <c r="I18" s="49"/>
    </row>
    <row r="19" spans="1:9" ht="18" customHeight="1">
      <c r="A19" t="s">
        <v>224</v>
      </c>
      <c r="B19" s="49"/>
      <c r="C19" s="49"/>
      <c r="D19" s="49"/>
      <c r="E19" s="49"/>
      <c r="F19" s="49"/>
      <c r="G19" s="49"/>
      <c r="H19" s="49"/>
      <c r="I19" s="49"/>
    </row>
    <row r="20" spans="1:9" ht="18" customHeight="1">
      <c r="A20" s="41" t="s">
        <v>225</v>
      </c>
      <c r="B20" s="51"/>
      <c r="C20" s="51"/>
      <c r="D20" s="51"/>
      <c r="E20" s="51"/>
      <c r="F20" s="51"/>
      <c r="G20" s="51"/>
      <c r="H20" s="51"/>
      <c r="I20" s="51"/>
    </row>
    <row r="21" spans="1:9" ht="18" customHeight="1">
      <c r="A21" s="41" t="s">
        <v>226</v>
      </c>
      <c r="B21" s="51"/>
      <c r="C21" s="51"/>
      <c r="D21" s="51"/>
      <c r="E21" s="51"/>
      <c r="F21" s="51"/>
      <c r="G21" s="51"/>
      <c r="H21" s="51"/>
      <c r="I21" s="51"/>
    </row>
    <row r="22" spans="1:9" ht="18" customHeight="1">
      <c r="A22" s="41" t="s">
        <v>227</v>
      </c>
      <c r="B22" s="51"/>
      <c r="C22" s="51"/>
      <c r="D22" s="51"/>
      <c r="E22" s="51"/>
      <c r="F22" s="51"/>
      <c r="G22" s="51"/>
      <c r="H22" s="51"/>
      <c r="I22" s="51"/>
    </row>
    <row r="23" spans="1:9" ht="18" customHeight="1">
      <c r="A23" s="41" t="s">
        <v>228</v>
      </c>
      <c r="B23" s="51"/>
      <c r="C23" s="51"/>
      <c r="D23" s="51"/>
      <c r="E23" s="51"/>
      <c r="F23" s="51"/>
      <c r="G23" s="51"/>
      <c r="H23" s="51"/>
      <c r="I23" s="51"/>
    </row>
    <row r="24" spans="1:9" ht="18" customHeight="1">
      <c r="A24" s="41" t="s">
        <v>229</v>
      </c>
      <c r="B24" s="51"/>
      <c r="C24" s="51"/>
      <c r="D24" s="51"/>
      <c r="E24" s="51"/>
      <c r="F24" s="51"/>
      <c r="G24" s="51"/>
      <c r="H24" s="51"/>
      <c r="I24" s="51"/>
    </row>
    <row r="25" spans="1:9" ht="18" customHeight="1">
      <c r="A25" s="41" t="s">
        <v>230</v>
      </c>
      <c r="B25" s="51"/>
      <c r="C25" s="51"/>
      <c r="D25" s="51"/>
      <c r="E25" s="51"/>
      <c r="F25" s="51"/>
      <c r="G25" s="51"/>
      <c r="H25" s="51"/>
      <c r="I25" s="51"/>
    </row>
    <row r="26" spans="1:9" ht="18" customHeight="1">
      <c r="A26" t="s">
        <v>231</v>
      </c>
      <c r="B26" s="49"/>
      <c r="C26" s="49"/>
      <c r="D26" s="49"/>
      <c r="E26" s="49"/>
      <c r="F26" s="49"/>
      <c r="G26" s="49"/>
      <c r="H26" s="49"/>
      <c r="I26" s="49"/>
    </row>
    <row r="27" spans="1:9" ht="18" customHeight="1">
      <c r="A27" t="s">
        <v>233</v>
      </c>
      <c r="B27" s="49"/>
      <c r="C27" s="49"/>
      <c r="D27" s="49"/>
      <c r="E27" s="49"/>
      <c r="F27" s="49"/>
      <c r="G27" s="49"/>
      <c r="H27" s="49"/>
      <c r="I27" s="49"/>
    </row>
    <row r="28" spans="1:9" ht="18" customHeight="1">
      <c r="A28" s="41" t="s">
        <v>232</v>
      </c>
      <c r="B28" s="51"/>
      <c r="C28" s="51"/>
      <c r="D28" s="51"/>
      <c r="E28" s="51"/>
      <c r="F28" s="51"/>
      <c r="G28" s="49"/>
      <c r="H28" s="49"/>
      <c r="I28" s="49"/>
    </row>
    <row r="29" spans="1:9" ht="18" customHeight="1">
      <c r="A29" t="s">
        <v>234</v>
      </c>
      <c r="B29" s="49"/>
      <c r="C29" s="49"/>
      <c r="D29" s="49"/>
      <c r="E29" s="49"/>
      <c r="F29" s="49"/>
      <c r="G29" s="49"/>
      <c r="H29" s="49"/>
      <c r="I29" s="49"/>
    </row>
    <row r="30" spans="1:9" ht="18" customHeight="1">
      <c r="A30" s="41" t="s">
        <v>235</v>
      </c>
      <c r="B30" s="51"/>
      <c r="C30" s="51"/>
      <c r="D30" s="51"/>
      <c r="E30" s="51"/>
      <c r="F30" s="51"/>
      <c r="G30" s="49"/>
      <c r="H30" s="49"/>
      <c r="I30" s="49"/>
    </row>
    <row r="31" spans="1:9" ht="18" customHeight="1">
      <c r="A31" t="s">
        <v>236</v>
      </c>
      <c r="B31" s="49"/>
      <c r="C31" s="49"/>
      <c r="D31" s="49"/>
      <c r="E31" s="49"/>
      <c r="F31" s="49"/>
      <c r="G31" s="49"/>
      <c r="H31" s="49"/>
      <c r="I31" s="49"/>
    </row>
    <row r="32" spans="1:9" ht="18" customHeight="1">
      <c r="A32" s="41" t="s">
        <v>237</v>
      </c>
      <c r="B32" s="51"/>
      <c r="C32" s="51"/>
      <c r="D32" s="51"/>
      <c r="E32" s="51"/>
      <c r="F32" s="51"/>
      <c r="G32" s="49"/>
      <c r="H32" s="49"/>
      <c r="I32" s="49"/>
    </row>
    <row r="33" spans="1:9" ht="18" customHeight="1">
      <c r="A33" s="41" t="s">
        <v>238</v>
      </c>
      <c r="B33" s="51"/>
      <c r="C33" s="51"/>
      <c r="D33" s="51"/>
      <c r="E33" s="51"/>
      <c r="F33" s="51"/>
      <c r="G33" s="49"/>
      <c r="H33" s="49"/>
      <c r="I33" s="49"/>
    </row>
    <row r="34" spans="1:9" ht="18" customHeight="1">
      <c r="A34" s="41" t="s">
        <v>170</v>
      </c>
      <c r="B34" s="51"/>
      <c r="C34" s="51"/>
      <c r="D34" s="51"/>
      <c r="E34" s="51"/>
      <c r="F34" s="51"/>
      <c r="G34" s="49"/>
      <c r="H34" s="49"/>
      <c r="I34" s="49"/>
    </row>
    <row r="35" spans="1:9" ht="18" customHeight="1">
      <c r="A35" s="41" t="s">
        <v>243</v>
      </c>
      <c r="B35" s="51"/>
      <c r="C35" s="51"/>
      <c r="D35" s="51"/>
      <c r="E35" s="51"/>
      <c r="F35" s="51"/>
      <c r="G35" s="49"/>
      <c r="H35" s="49"/>
      <c r="I35" s="49"/>
    </row>
    <row r="36" spans="1:9" ht="18" customHeight="1">
      <c r="A36" s="41" t="s">
        <v>244</v>
      </c>
      <c r="B36" s="51"/>
      <c r="C36" s="51"/>
      <c r="D36" s="51"/>
      <c r="E36" s="51"/>
      <c r="F36" s="51"/>
      <c r="G36" s="49"/>
      <c r="H36" s="49"/>
      <c r="I36" s="49"/>
    </row>
    <row r="37" spans="1:9" ht="18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8" customHeight="1">
      <c r="A38" s="148" t="s">
        <v>62</v>
      </c>
      <c r="B38" s="148"/>
      <c r="C38" s="148"/>
      <c r="D38" s="148"/>
      <c r="E38" s="148"/>
      <c r="F38" s="51"/>
      <c r="G38" s="51"/>
      <c r="H38" s="51"/>
      <c r="I38" s="51"/>
    </row>
    <row r="39" spans="1:9" ht="18" customHeight="1">
      <c r="A39" s="41" t="s">
        <v>245</v>
      </c>
      <c r="B39" s="51"/>
      <c r="C39" s="51"/>
      <c r="D39" s="51"/>
      <c r="E39" s="51"/>
      <c r="F39" s="51"/>
      <c r="G39" s="51"/>
      <c r="H39" s="51"/>
      <c r="I39" s="51"/>
    </row>
    <row r="40" spans="1:9" ht="18" customHeight="1">
      <c r="A40" s="41" t="s">
        <v>246</v>
      </c>
      <c r="B40" s="51"/>
      <c r="C40" s="51"/>
      <c r="D40" s="51"/>
      <c r="E40" s="51"/>
      <c r="F40" s="51"/>
      <c r="G40" s="51"/>
      <c r="H40" s="51"/>
      <c r="I40" s="51"/>
    </row>
    <row r="41" spans="1:10" ht="18" customHeight="1">
      <c r="A41" s="41" t="s">
        <v>277</v>
      </c>
      <c r="B41" s="51"/>
      <c r="C41" s="51"/>
      <c r="D41" s="51"/>
      <c r="E41" s="51"/>
      <c r="F41" s="51"/>
      <c r="G41" s="51"/>
      <c r="H41" s="51"/>
      <c r="I41" s="51"/>
      <c r="J41" s="41"/>
    </row>
    <row r="42" spans="1:9" ht="18" customHeight="1">
      <c r="A42" s="41" t="s">
        <v>278</v>
      </c>
      <c r="B42" s="51"/>
      <c r="C42" s="51"/>
      <c r="D42" s="51"/>
      <c r="E42" s="51"/>
      <c r="F42" s="51"/>
      <c r="G42" s="51"/>
      <c r="H42" s="51"/>
      <c r="I42" s="51"/>
    </row>
    <row r="43" spans="1:9" ht="18" customHeight="1">
      <c r="A43" s="41" t="s">
        <v>279</v>
      </c>
      <c r="B43" s="51"/>
      <c r="C43" s="51"/>
      <c r="D43" s="51"/>
      <c r="E43" s="51"/>
      <c r="F43" s="51"/>
      <c r="G43" s="51"/>
      <c r="H43" s="51"/>
      <c r="I43" s="51"/>
    </row>
    <row r="44" spans="1:9" ht="18" customHeight="1">
      <c r="A44" t="s">
        <v>247</v>
      </c>
      <c r="B44" s="49"/>
      <c r="C44" s="49"/>
      <c r="D44" s="49"/>
      <c r="E44" s="49"/>
      <c r="F44" s="49"/>
      <c r="G44" s="49"/>
      <c r="H44" s="49"/>
      <c r="I44" s="49"/>
    </row>
    <row r="45" spans="1:9" ht="18" customHeight="1">
      <c r="A45" t="s">
        <v>248</v>
      </c>
      <c r="B45" s="49"/>
      <c r="C45" s="49"/>
      <c r="D45" s="49"/>
      <c r="E45" s="49"/>
      <c r="F45" s="49"/>
      <c r="G45" s="49"/>
      <c r="H45" s="49"/>
      <c r="I45" s="49"/>
    </row>
    <row r="46" spans="1:9" ht="18" customHeight="1">
      <c r="A46" t="s">
        <v>249</v>
      </c>
      <c r="B46" s="49"/>
      <c r="C46" s="49"/>
      <c r="D46" s="49"/>
      <c r="E46" s="49"/>
      <c r="F46" s="49"/>
      <c r="G46" s="49"/>
      <c r="H46" s="49"/>
      <c r="I46" s="49"/>
    </row>
    <row r="47" spans="1:9" ht="18" customHeight="1">
      <c r="A47" s="41" t="s">
        <v>250</v>
      </c>
      <c r="B47" s="49"/>
      <c r="C47" s="49"/>
      <c r="D47" s="49"/>
      <c r="E47" s="49"/>
      <c r="F47" s="49"/>
      <c r="G47" s="49"/>
      <c r="H47" s="49"/>
      <c r="I47" s="49"/>
    </row>
    <row r="48" spans="1:9" ht="18" customHeight="1">
      <c r="A48" s="41" t="s">
        <v>251</v>
      </c>
      <c r="B48" s="49"/>
      <c r="C48" s="49"/>
      <c r="D48" s="49"/>
      <c r="E48" s="49"/>
      <c r="F48" s="49"/>
      <c r="G48" s="49"/>
      <c r="H48" s="49"/>
      <c r="I48" s="49"/>
    </row>
    <row r="49" spans="1:9" ht="18" customHeight="1">
      <c r="A49" t="s">
        <v>252</v>
      </c>
      <c r="B49" s="49"/>
      <c r="C49" s="49"/>
      <c r="D49" s="49"/>
      <c r="E49" s="49"/>
      <c r="F49" s="49"/>
      <c r="G49" s="49"/>
      <c r="H49" s="49"/>
      <c r="I49" s="49"/>
    </row>
    <row r="50" spans="1:9" ht="18" customHeight="1">
      <c r="A50" t="s">
        <v>254</v>
      </c>
      <c r="B50" s="49"/>
      <c r="C50" s="49"/>
      <c r="D50" s="49"/>
      <c r="E50" s="49"/>
      <c r="F50" s="49"/>
      <c r="G50" s="49"/>
      <c r="H50" s="49"/>
      <c r="I50" s="49"/>
    </row>
    <row r="51" spans="1:9" ht="18" customHeight="1">
      <c r="A51" t="s">
        <v>253</v>
      </c>
      <c r="B51" s="49"/>
      <c r="C51" s="49"/>
      <c r="D51" s="49"/>
      <c r="E51" s="49"/>
      <c r="F51" s="49"/>
      <c r="G51" s="49"/>
      <c r="H51" s="49"/>
      <c r="I51" s="49"/>
    </row>
    <row r="52" spans="1:9" ht="18" customHeight="1">
      <c r="A52" t="s">
        <v>255</v>
      </c>
      <c r="B52" s="49"/>
      <c r="C52" s="49"/>
      <c r="D52" s="49"/>
      <c r="E52" s="49"/>
      <c r="F52" s="49"/>
      <c r="G52" s="49"/>
      <c r="H52" s="49"/>
      <c r="I52" s="49"/>
    </row>
    <row r="53" spans="1:9" ht="18" customHeight="1">
      <c r="A53" t="s">
        <v>258</v>
      </c>
      <c r="B53" s="49"/>
      <c r="C53" s="49"/>
      <c r="D53" s="49"/>
      <c r="E53" s="49"/>
      <c r="F53" s="49"/>
      <c r="G53" s="49"/>
      <c r="H53" s="49"/>
      <c r="I53" s="49"/>
    </row>
    <row r="54" spans="1:9" ht="18" customHeight="1">
      <c r="A54" t="s">
        <v>256</v>
      </c>
      <c r="B54" s="49"/>
      <c r="C54" s="49"/>
      <c r="D54" s="49"/>
      <c r="E54" s="49"/>
      <c r="F54" s="49"/>
      <c r="G54" s="49"/>
      <c r="H54" s="49"/>
      <c r="I54" s="49"/>
    </row>
    <row r="55" spans="1:9" ht="18" customHeight="1">
      <c r="A55" t="s">
        <v>257</v>
      </c>
      <c r="B55" s="49"/>
      <c r="C55" s="49"/>
      <c r="D55" s="49"/>
      <c r="E55" s="49"/>
      <c r="F55" s="49"/>
      <c r="G55" s="49"/>
      <c r="H55" s="49"/>
      <c r="I55" s="49"/>
    </row>
    <row r="56" spans="1:9" ht="18" customHeight="1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18" customHeight="1">
      <c r="A57" s="50" t="s">
        <v>63</v>
      </c>
      <c r="B57" s="50"/>
      <c r="C57" s="50"/>
      <c r="D57" s="50"/>
      <c r="E57" s="50"/>
      <c r="F57" s="49"/>
      <c r="G57" s="49"/>
      <c r="H57" s="49"/>
      <c r="I57" s="49"/>
    </row>
    <row r="58" spans="1:9" ht="18" customHeight="1">
      <c r="A58" t="s">
        <v>259</v>
      </c>
      <c r="B58" s="49"/>
      <c r="C58" s="49"/>
      <c r="D58" s="49"/>
      <c r="E58" s="49"/>
      <c r="F58" s="49"/>
      <c r="G58" s="49"/>
      <c r="H58" s="49"/>
      <c r="I58" s="49"/>
    </row>
    <row r="59" spans="1:9" ht="18" customHeight="1">
      <c r="A59" t="s">
        <v>260</v>
      </c>
      <c r="B59" s="49"/>
      <c r="C59" s="49"/>
      <c r="D59" s="49"/>
      <c r="E59" s="49"/>
      <c r="F59" s="49"/>
      <c r="G59" s="49"/>
      <c r="H59" s="49"/>
      <c r="I59" s="49"/>
    </row>
    <row r="60" spans="1:9" ht="18" customHeight="1">
      <c r="A60" t="s">
        <v>261</v>
      </c>
      <c r="B60" s="49"/>
      <c r="C60" s="49"/>
      <c r="D60" s="49"/>
      <c r="E60" s="49"/>
      <c r="F60" s="49"/>
      <c r="G60" s="49"/>
      <c r="H60" s="49"/>
      <c r="I60" s="49"/>
    </row>
    <row r="61" spans="1:9" ht="18" customHeight="1">
      <c r="A61" t="s">
        <v>262</v>
      </c>
      <c r="B61" s="49"/>
      <c r="C61" s="49"/>
      <c r="D61" s="49"/>
      <c r="E61" s="49"/>
      <c r="F61" s="49"/>
      <c r="G61" s="49"/>
      <c r="H61" s="49"/>
      <c r="I61" s="49"/>
    </row>
    <row r="62" spans="1:9" ht="18" customHeight="1">
      <c r="A62" t="s">
        <v>263</v>
      </c>
      <c r="B62" s="49"/>
      <c r="C62" s="49"/>
      <c r="D62" s="49"/>
      <c r="E62" s="49"/>
      <c r="F62" s="49"/>
      <c r="G62" s="49"/>
      <c r="H62" s="49"/>
      <c r="I62" s="49"/>
    </row>
    <row r="63" spans="1:9" ht="18" customHeight="1">
      <c r="A63" t="s">
        <v>264</v>
      </c>
      <c r="B63" s="49"/>
      <c r="C63" s="49"/>
      <c r="D63" s="49"/>
      <c r="E63" s="49"/>
      <c r="F63" s="49"/>
      <c r="G63" s="49"/>
      <c r="H63" s="49"/>
      <c r="I63" s="49"/>
    </row>
    <row r="64" spans="1:9" ht="18" customHeight="1">
      <c r="A64" t="s">
        <v>266</v>
      </c>
      <c r="B64" s="49"/>
      <c r="C64" s="49"/>
      <c r="D64" s="49"/>
      <c r="E64" s="49"/>
      <c r="F64" s="49"/>
      <c r="G64" s="49"/>
      <c r="H64" s="49"/>
      <c r="I64" s="49"/>
    </row>
    <row r="65" spans="1:9" ht="18" customHeight="1">
      <c r="A65" t="s">
        <v>267</v>
      </c>
      <c r="B65" s="49"/>
      <c r="C65" s="49"/>
      <c r="D65" s="49"/>
      <c r="E65" s="49"/>
      <c r="F65" s="49"/>
      <c r="G65" s="49"/>
      <c r="H65" s="49"/>
      <c r="I65" s="49"/>
    </row>
    <row r="66" spans="1:9" ht="18" customHeight="1">
      <c r="A66" t="s">
        <v>268</v>
      </c>
      <c r="B66" s="49"/>
      <c r="C66" s="49"/>
      <c r="D66" s="49"/>
      <c r="E66" s="49"/>
      <c r="F66" s="49"/>
      <c r="G66" s="49"/>
      <c r="H66" s="49"/>
      <c r="I66" s="49"/>
    </row>
    <row r="67" spans="1:9" ht="18" customHeight="1">
      <c r="A67" t="s">
        <v>269</v>
      </c>
      <c r="B67" s="49"/>
      <c r="C67" s="49"/>
      <c r="D67" s="49"/>
      <c r="E67" s="49"/>
      <c r="F67" s="49"/>
      <c r="G67" s="49"/>
      <c r="H67" s="49"/>
      <c r="I67" s="49"/>
    </row>
    <row r="68" spans="1:9" ht="18" customHeight="1">
      <c r="A68" t="s">
        <v>270</v>
      </c>
      <c r="B68" s="49"/>
      <c r="C68" s="49"/>
      <c r="D68" s="49"/>
      <c r="E68" s="49"/>
      <c r="F68" s="49"/>
      <c r="G68" s="49"/>
      <c r="H68" s="49"/>
      <c r="I68" s="49"/>
    </row>
    <row r="69" spans="1:9" ht="18" customHeight="1">
      <c r="A69" t="s">
        <v>271</v>
      </c>
      <c r="B69" s="49"/>
      <c r="C69" s="49"/>
      <c r="D69" s="49"/>
      <c r="E69" s="49"/>
      <c r="F69" s="49"/>
      <c r="G69" s="49"/>
      <c r="H69" s="49"/>
      <c r="I69" s="49"/>
    </row>
    <row r="70" spans="1:9" ht="18" customHeight="1">
      <c r="A70" s="49"/>
      <c r="B70" s="49"/>
      <c r="C70" s="49"/>
      <c r="D70" s="49"/>
      <c r="E70" s="49"/>
      <c r="F70" s="49"/>
      <c r="G70" s="49"/>
      <c r="H70" s="49"/>
      <c r="I70" s="49"/>
    </row>
    <row r="71" spans="1:9" ht="18" customHeight="1" hidden="1">
      <c r="A71" s="41" t="s">
        <v>65</v>
      </c>
      <c r="B71" s="49"/>
      <c r="C71" s="49"/>
      <c r="D71" s="49"/>
      <c r="E71" s="49"/>
      <c r="F71" s="49"/>
      <c r="G71" s="49"/>
      <c r="H71" s="49"/>
      <c r="I71" s="49"/>
    </row>
    <row r="72" spans="1:9" ht="18" customHeight="1" hidden="1">
      <c r="A72" t="s">
        <v>66</v>
      </c>
      <c r="B72" s="49"/>
      <c r="C72" s="49"/>
      <c r="D72" s="49"/>
      <c r="E72" s="49"/>
      <c r="F72" s="49"/>
      <c r="G72" s="49"/>
      <c r="H72" s="49"/>
      <c r="I72" s="49"/>
    </row>
    <row r="73" spans="1:9" ht="18" customHeight="1" hidden="1">
      <c r="A73" t="s">
        <v>67</v>
      </c>
      <c r="B73" s="49"/>
      <c r="C73" s="49"/>
      <c r="D73" s="49"/>
      <c r="E73" s="49"/>
      <c r="F73" s="49"/>
      <c r="G73" s="49"/>
      <c r="H73" s="49"/>
      <c r="I73" s="49"/>
    </row>
    <row r="74" spans="1:9" ht="18" customHeight="1" hidden="1">
      <c r="A74" t="s">
        <v>64</v>
      </c>
      <c r="B74" s="49"/>
      <c r="C74" s="49"/>
      <c r="D74" s="49"/>
      <c r="E74" s="49"/>
      <c r="F74" s="49"/>
      <c r="G74" s="49"/>
      <c r="H74" s="49"/>
      <c r="I74" s="49"/>
    </row>
    <row r="75" spans="1:9" ht="18" customHeight="1" hidden="1">
      <c r="A75" t="s">
        <v>68</v>
      </c>
      <c r="B75" s="49"/>
      <c r="C75" s="49"/>
      <c r="D75" s="49"/>
      <c r="E75" s="49"/>
      <c r="F75" s="49"/>
      <c r="G75" s="49"/>
      <c r="H75" s="49"/>
      <c r="I75" s="49"/>
    </row>
    <row r="76" spans="1:9" ht="18" customHeight="1" hidden="1">
      <c r="A76" t="s">
        <v>191</v>
      </c>
      <c r="B76" s="49"/>
      <c r="C76" s="49"/>
      <c r="D76" s="49"/>
      <c r="E76" s="49"/>
      <c r="F76" s="49"/>
      <c r="G76" s="49"/>
      <c r="H76" s="49"/>
      <c r="I76" s="49"/>
    </row>
    <row r="77" spans="1:9" ht="18" customHeight="1" hidden="1">
      <c r="A77" s="41" t="s">
        <v>193</v>
      </c>
      <c r="B77" s="49"/>
      <c r="C77" s="49"/>
      <c r="D77" s="49"/>
      <c r="E77" s="49"/>
      <c r="F77" s="49"/>
      <c r="G77" s="49"/>
      <c r="H77" s="49"/>
      <c r="I77" s="49"/>
    </row>
    <row r="78" spans="1:9" ht="18" customHeight="1" hidden="1">
      <c r="A78" s="41" t="s">
        <v>192</v>
      </c>
      <c r="B78" s="49"/>
      <c r="C78" s="49"/>
      <c r="D78" s="49"/>
      <c r="E78" s="49"/>
      <c r="F78" s="49"/>
      <c r="G78" s="49"/>
      <c r="H78" s="49"/>
      <c r="I78" s="49"/>
    </row>
    <row r="79" spans="1:9" ht="18" customHeight="1" hidden="1">
      <c r="A79" t="s">
        <v>69</v>
      </c>
      <c r="B79" s="49"/>
      <c r="C79" s="49"/>
      <c r="D79" s="49"/>
      <c r="E79" s="49"/>
      <c r="F79" s="49"/>
      <c r="G79" s="49"/>
      <c r="H79" s="49"/>
      <c r="I79" s="49"/>
    </row>
    <row r="80" spans="1:9" ht="18" customHeight="1" hidden="1">
      <c r="A80" t="s">
        <v>194</v>
      </c>
      <c r="B80" s="49"/>
      <c r="C80" s="49"/>
      <c r="D80" s="49"/>
      <c r="E80" s="49"/>
      <c r="F80" s="49"/>
      <c r="G80" s="49"/>
      <c r="H80" s="49"/>
      <c r="I80" s="49"/>
    </row>
    <row r="81" spans="2:9" ht="18" customHeight="1">
      <c r="B81" s="49"/>
      <c r="C81" s="49"/>
      <c r="D81" s="49"/>
      <c r="E81" s="49"/>
      <c r="F81" s="49"/>
      <c r="G81" s="49"/>
      <c r="H81" s="49"/>
      <c r="I81" s="49"/>
    </row>
    <row r="82" spans="2:9" ht="18" customHeight="1">
      <c r="B82" s="49"/>
      <c r="C82" s="49"/>
      <c r="D82" s="49"/>
      <c r="E82" s="49"/>
      <c r="F82" s="49"/>
      <c r="G82" s="49"/>
      <c r="H82" s="49"/>
      <c r="I82" s="49"/>
    </row>
    <row r="83" spans="1:9" ht="18" customHeight="1">
      <c r="A83" t="s">
        <v>180</v>
      </c>
      <c r="B83" s="49"/>
      <c r="C83" s="49"/>
      <c r="D83" s="49"/>
      <c r="E83" s="49"/>
      <c r="F83" s="49"/>
      <c r="G83" s="49"/>
      <c r="H83" s="49"/>
      <c r="I83" s="49"/>
    </row>
    <row r="84" spans="1:9" ht="18" customHeight="1">
      <c r="A84" t="s">
        <v>181</v>
      </c>
      <c r="B84" s="49"/>
      <c r="C84" s="49"/>
      <c r="D84" s="49"/>
      <c r="E84" s="49"/>
      <c r="F84" s="49"/>
      <c r="G84" s="49"/>
      <c r="H84" s="49"/>
      <c r="I84" s="49"/>
    </row>
    <row r="85" spans="1:9" ht="18" customHeight="1">
      <c r="A85" t="s">
        <v>182</v>
      </c>
      <c r="B85" s="49"/>
      <c r="C85" s="49"/>
      <c r="D85" s="49"/>
      <c r="E85" s="49"/>
      <c r="F85" s="49"/>
      <c r="G85" s="49"/>
      <c r="H85" s="49"/>
      <c r="I85" s="49"/>
    </row>
    <row r="86" spans="1:9" ht="16.5" customHeight="1">
      <c r="A86" s="49"/>
      <c r="B86" s="49"/>
      <c r="C86" s="49"/>
      <c r="D86" s="49"/>
      <c r="E86" s="49"/>
      <c r="F86" s="49"/>
      <c r="G86" s="49"/>
      <c r="H86" s="49"/>
      <c r="I86" s="49"/>
    </row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spans="1:9" ht="16.5" customHeight="1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16.5" customHeight="1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16.5" customHeight="1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16.5" customHeight="1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16.5" customHeight="1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16.5" customHeight="1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16.5" customHeight="1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16.5" customHeight="1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16.5" customHeight="1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16.5" customHeight="1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16.5" customHeight="1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16.5" customHeight="1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16.5" customHeight="1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6.5" customHeight="1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16.5" customHeight="1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16.5" customHeight="1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16.5" customHeight="1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16.5" customHeight="1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16.5" customHeight="1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16.5" customHeight="1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16.5" customHeight="1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16.5" customHeight="1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16.5" customHeight="1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16.5" customHeight="1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16.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16.5" customHeight="1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16.5" customHeight="1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16.5" customHeight="1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16.5" customHeight="1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16.5" customHeight="1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16.5" customHeight="1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16.5" customHeight="1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16.5" customHeight="1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16.5" customHeight="1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16.5" customHeight="1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16.5" customHeight="1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16.5" customHeight="1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16.5" customHeight="1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16.5" customHeight="1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16.5" customHeight="1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16.5" customHeight="1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16.5" customHeight="1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16.5" customHeight="1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16.5" customHeight="1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16.5" customHeight="1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16.5" customHeight="1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16.5" customHeight="1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16.5" customHeight="1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16.5" customHeight="1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16.5" customHeight="1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16.5" customHeight="1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16.5" customHeight="1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16.5" customHeight="1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16.5" customHeight="1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16.5" customHeight="1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16.5" customHeight="1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16.5" customHeight="1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16.5" customHeight="1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16.5" customHeight="1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16.5" customHeight="1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16.5" customHeight="1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16.5" customHeight="1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16.5" customHeight="1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16.5" customHeight="1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16.5" customHeight="1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16.5" customHeight="1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16.5" customHeight="1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16.5" customHeight="1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16.5" customHeight="1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16.5" customHeight="1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16.5" customHeight="1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16.5" customHeight="1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16.5" customHeight="1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16.5" customHeight="1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16.5" customHeight="1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16.5" customHeight="1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16.5" customHeight="1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16.5" customHeight="1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16.5" customHeight="1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16.5" customHeight="1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16.5" customHeight="1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16.5" customHeight="1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16.5" customHeight="1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16.5" customHeight="1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16.5" customHeight="1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16.5" customHeight="1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16.5" customHeight="1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16.5" customHeight="1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16.5" customHeight="1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16.5" customHeight="1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16.5" customHeight="1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16.5" customHeight="1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16.5" customHeight="1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16.5" customHeight="1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16.5" customHeight="1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16.5" customHeight="1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16.5" customHeight="1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16.5" customHeight="1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16.5" customHeight="1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16.5" customHeight="1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16.5" customHeight="1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16.5" customHeight="1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16.5" customHeight="1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16.5" customHeight="1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16.5" customHeight="1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16.5" customHeight="1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8" ht="16.5" customHeight="1">
      <c r="A204" s="52"/>
      <c r="B204" s="52"/>
      <c r="C204" s="52"/>
      <c r="D204" s="52"/>
      <c r="E204" s="52"/>
      <c r="F204" s="52"/>
      <c r="G204" s="52"/>
      <c r="H204" s="52"/>
    </row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</sheetData>
  <sheetProtection/>
  <mergeCells count="8">
    <mergeCell ref="A10:I10"/>
    <mergeCell ref="A1:I1"/>
    <mergeCell ref="A4:I4"/>
    <mergeCell ref="A5:I5"/>
    <mergeCell ref="A6:I6"/>
    <mergeCell ref="A7:I7"/>
    <mergeCell ref="A8:I8"/>
    <mergeCell ref="A9:I9"/>
  </mergeCells>
  <printOptions/>
  <pageMargins left="1.17" right="0.7" top="0.56" bottom="0.3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D15" sqref="D15:H22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8.25390625" style="0" customWidth="1"/>
    <col min="4" max="5" width="12.625" style="0" bestFit="1" customWidth="1"/>
    <col min="6" max="6" width="6.625" style="0" customWidth="1"/>
    <col min="7" max="7" width="14.125" style="0" customWidth="1"/>
    <col min="8" max="8" width="8.25390625" style="0" customWidth="1"/>
  </cols>
  <sheetData>
    <row r="1" spans="1:8" ht="50.25" customHeight="1">
      <c r="A1" s="181" t="s">
        <v>18</v>
      </c>
      <c r="B1" s="181"/>
      <c r="C1" s="181"/>
      <c r="D1" s="181"/>
      <c r="E1" s="181"/>
      <c r="F1" s="181"/>
      <c r="G1" s="181"/>
      <c r="H1" s="181"/>
    </row>
    <row r="2" spans="1:8" ht="37.5" customHeight="1">
      <c r="A2" s="181" t="s">
        <v>197</v>
      </c>
      <c r="B2" s="181"/>
      <c r="C2" s="181"/>
      <c r="D2" s="181"/>
      <c r="E2" s="181"/>
      <c r="F2" s="181"/>
      <c r="G2" s="181"/>
      <c r="H2" s="181"/>
    </row>
    <row r="3" spans="1:8" ht="28.5" customHeight="1">
      <c r="A3" s="181" t="s">
        <v>19</v>
      </c>
      <c r="B3" s="181"/>
      <c r="C3" s="181"/>
      <c r="D3" s="181"/>
      <c r="E3" s="181"/>
      <c r="F3" s="181"/>
      <c r="G3" s="181"/>
      <c r="H3" s="181"/>
    </row>
    <row r="4" spans="1:8" ht="27.75" customHeight="1">
      <c r="A4" t="s">
        <v>0</v>
      </c>
      <c r="B4" s="1" t="s">
        <v>1</v>
      </c>
      <c r="C4" s="2"/>
      <c r="D4" s="2"/>
      <c r="E4" s="2"/>
      <c r="F4" s="3"/>
      <c r="G4" s="3"/>
      <c r="H4" s="3"/>
    </row>
    <row r="5" spans="1:8" ht="16.5" customHeight="1">
      <c r="A5" s="4"/>
      <c r="B5" s="5"/>
      <c r="C5" s="185" t="s">
        <v>21</v>
      </c>
      <c r="D5" s="182" t="s">
        <v>198</v>
      </c>
      <c r="E5" s="183"/>
      <c r="F5" s="184"/>
      <c r="G5" s="187" t="s">
        <v>199</v>
      </c>
      <c r="H5" s="185" t="s">
        <v>24</v>
      </c>
    </row>
    <row r="6" spans="1:8" ht="27" customHeight="1">
      <c r="A6" s="7" t="s">
        <v>2</v>
      </c>
      <c r="B6" s="8" t="s">
        <v>20</v>
      </c>
      <c r="C6" s="186"/>
      <c r="D6" s="30" t="s">
        <v>22</v>
      </c>
      <c r="E6" s="30" t="s">
        <v>23</v>
      </c>
      <c r="F6" s="10" t="s">
        <v>3</v>
      </c>
      <c r="G6" s="188"/>
      <c r="H6" s="186"/>
    </row>
    <row r="7" spans="1:8" ht="26.25" customHeight="1">
      <c r="A7" s="6">
        <v>1</v>
      </c>
      <c r="B7" s="177" t="s">
        <v>25</v>
      </c>
      <c r="C7" s="6" t="s">
        <v>26</v>
      </c>
      <c r="D7" s="4"/>
      <c r="E7" s="4"/>
      <c r="F7" s="4"/>
      <c r="G7" s="4"/>
      <c r="H7" s="4"/>
    </row>
    <row r="8" spans="1:8" ht="14.25">
      <c r="A8" s="7"/>
      <c r="B8" s="178"/>
      <c r="C8" s="8" t="s">
        <v>4</v>
      </c>
      <c r="D8" s="11">
        <v>83825020.93823999</v>
      </c>
      <c r="E8" s="11">
        <v>83677216</v>
      </c>
      <c r="F8" s="12">
        <f>E8/D8*100</f>
        <v>99.82367443922395</v>
      </c>
      <c r="G8" s="11">
        <v>61062928</v>
      </c>
      <c r="H8" s="13">
        <f>E8/G8*100</f>
        <v>137.03439835050165</v>
      </c>
    </row>
    <row r="9" spans="1:8" ht="21.75" customHeight="1">
      <c r="A9" s="14">
        <v>2</v>
      </c>
      <c r="B9" s="177" t="s">
        <v>27</v>
      </c>
      <c r="C9" s="16"/>
      <c r="D9" s="17"/>
      <c r="E9" s="17"/>
      <c r="F9" s="16"/>
      <c r="G9" s="17"/>
      <c r="H9" s="16"/>
    </row>
    <row r="10" spans="1:8" ht="14.25">
      <c r="A10" s="7"/>
      <c r="B10" s="178"/>
      <c r="C10" s="7" t="s">
        <v>5</v>
      </c>
      <c r="D10" s="11">
        <v>79235020.93823999</v>
      </c>
      <c r="E10" s="11">
        <v>78740512</v>
      </c>
      <c r="F10" s="13">
        <f>E10/D10*100</f>
        <v>99.37589599600733</v>
      </c>
      <c r="G10" s="11">
        <v>66168685</v>
      </c>
      <c r="H10" s="13">
        <f>E10/G10*100</f>
        <v>118.99966275587917</v>
      </c>
    </row>
    <row r="11" spans="1:8" ht="21.75" customHeight="1">
      <c r="A11" s="14">
        <v>3</v>
      </c>
      <c r="B11" s="15" t="s">
        <v>28</v>
      </c>
      <c r="C11" s="30" t="s">
        <v>30</v>
      </c>
      <c r="D11" s="19"/>
      <c r="E11" s="151">
        <v>2141</v>
      </c>
      <c r="F11" s="19"/>
      <c r="G11" s="151">
        <v>2103</v>
      </c>
      <c r="H11" s="13">
        <f>E11/G11*100</f>
        <v>101.80694246314788</v>
      </c>
    </row>
    <row r="12" spans="1:8" ht="25.5">
      <c r="A12" s="7"/>
      <c r="B12" s="141" t="s">
        <v>29</v>
      </c>
      <c r="C12" s="7" t="s">
        <v>5</v>
      </c>
      <c r="D12" s="19"/>
      <c r="E12" s="151">
        <v>1990</v>
      </c>
      <c r="F12" s="19"/>
      <c r="G12" s="151">
        <v>1951</v>
      </c>
      <c r="H12" s="13">
        <f>E12/G12*100</f>
        <v>101.99897488467454</v>
      </c>
    </row>
    <row r="13" spans="1:8" ht="24.75" customHeight="1">
      <c r="A13" s="30">
        <v>4</v>
      </c>
      <c r="B13" s="142" t="s">
        <v>31</v>
      </c>
      <c r="C13" s="115" t="s">
        <v>32</v>
      </c>
      <c r="D13" s="19"/>
      <c r="E13" s="26">
        <f>E10/E12</f>
        <v>39568.09648241206</v>
      </c>
      <c r="F13" s="19"/>
      <c r="G13" s="26">
        <f>G10/G12</f>
        <v>33915.26652998463</v>
      </c>
      <c r="H13" s="26">
        <f>E13/G13*100</f>
        <v>116.66750856116595</v>
      </c>
    </row>
    <row r="14" spans="1:8" ht="29.25" customHeight="1">
      <c r="A14" s="14">
        <v>5</v>
      </c>
      <c r="B14" s="15" t="s">
        <v>33</v>
      </c>
      <c r="C14" s="179" t="s">
        <v>172</v>
      </c>
      <c r="D14" s="21"/>
      <c r="E14" s="21"/>
      <c r="F14" s="23"/>
      <c r="G14" s="21"/>
      <c r="H14" s="21"/>
    </row>
    <row r="15" spans="1:8" ht="18.75" customHeight="1">
      <c r="A15" s="16"/>
      <c r="B15" s="18" t="s">
        <v>34</v>
      </c>
      <c r="C15" s="180"/>
      <c r="D15" s="11">
        <v>23336.1216</v>
      </c>
      <c r="E15" s="11">
        <v>20068</v>
      </c>
      <c r="F15" s="13">
        <f>E15/D15*100</f>
        <v>85.99543807656539</v>
      </c>
      <c r="G15" s="11">
        <v>17115</v>
      </c>
      <c r="H15" s="11">
        <f aca="true" t="shared" si="0" ref="H15:H22">E15/G15*100</f>
        <v>117.25387087350279</v>
      </c>
    </row>
    <row r="16" spans="1:8" ht="20.25" customHeight="1">
      <c r="A16" s="27"/>
      <c r="B16" s="24" t="s">
        <v>35</v>
      </c>
      <c r="C16" s="25" t="s">
        <v>5</v>
      </c>
      <c r="D16" s="11">
        <v>16586.8992</v>
      </c>
      <c r="E16" s="11">
        <v>21416</v>
      </c>
      <c r="F16" s="13">
        <f>E16/D16*100</f>
        <v>129.11394554082779</v>
      </c>
      <c r="G16" s="11">
        <v>14005</v>
      </c>
      <c r="H16" s="11">
        <f t="shared" si="0"/>
        <v>152.91681542306318</v>
      </c>
    </row>
    <row r="17" spans="1:8" ht="19.5" customHeight="1">
      <c r="A17" s="9"/>
      <c r="B17" s="18" t="s">
        <v>36</v>
      </c>
      <c r="C17" s="8" t="s">
        <v>38</v>
      </c>
      <c r="D17" s="11">
        <v>1530</v>
      </c>
      <c r="E17" s="11">
        <v>1643</v>
      </c>
      <c r="F17" s="13">
        <f>E17/D17*100</f>
        <v>107.38562091503267</v>
      </c>
      <c r="G17" s="11">
        <v>1663.9</v>
      </c>
      <c r="H17" s="13">
        <f t="shared" si="0"/>
        <v>98.74391489873189</v>
      </c>
    </row>
    <row r="18" spans="1:8" ht="26.25" customHeight="1">
      <c r="A18" s="144">
        <v>6</v>
      </c>
      <c r="B18" s="143" t="s">
        <v>37</v>
      </c>
      <c r="C18" s="115" t="s">
        <v>32</v>
      </c>
      <c r="D18" s="11">
        <v>6000000</v>
      </c>
      <c r="E18" s="11">
        <v>9538424</v>
      </c>
      <c r="F18" s="13">
        <f>E18/D18*100</f>
        <v>158.97373333333334</v>
      </c>
      <c r="G18" s="11">
        <v>5662042</v>
      </c>
      <c r="H18" s="13">
        <f t="shared" si="0"/>
        <v>168.46261472451104</v>
      </c>
    </row>
    <row r="19" spans="1:8" ht="26.25" customHeight="1">
      <c r="A19" s="8">
        <v>7</v>
      </c>
      <c r="B19" s="18" t="s">
        <v>39</v>
      </c>
      <c r="C19" s="115" t="s">
        <v>32</v>
      </c>
      <c r="D19" s="28">
        <v>2325287</v>
      </c>
      <c r="E19" s="28">
        <v>1208549</v>
      </c>
      <c r="F19" s="152">
        <f>E19/D19*100</f>
        <v>51.97418641225793</v>
      </c>
      <c r="G19" s="28">
        <v>455072</v>
      </c>
      <c r="H19" s="13">
        <f t="shared" si="0"/>
        <v>265.57314007453766</v>
      </c>
    </row>
    <row r="20" spans="1:8" ht="26.25" customHeight="1">
      <c r="A20" s="30">
        <v>8</v>
      </c>
      <c r="B20" s="157" t="s">
        <v>6</v>
      </c>
      <c r="C20" s="30" t="s">
        <v>7</v>
      </c>
      <c r="D20" s="20"/>
      <c r="E20" s="31">
        <v>23.1</v>
      </c>
      <c r="F20" s="32"/>
      <c r="G20" s="31">
        <v>2</v>
      </c>
      <c r="H20" s="13">
        <f>E20/G20*100</f>
        <v>1155</v>
      </c>
    </row>
    <row r="21" spans="1:8" ht="24.75" customHeight="1">
      <c r="A21" s="8">
        <v>9</v>
      </c>
      <c r="B21" s="18" t="s">
        <v>40</v>
      </c>
      <c r="C21" s="115" t="s">
        <v>32</v>
      </c>
      <c r="D21" s="22"/>
      <c r="E21" s="28">
        <v>18560266</v>
      </c>
      <c r="F21" s="29"/>
      <c r="G21" s="28">
        <v>16584324</v>
      </c>
      <c r="H21" s="26">
        <f t="shared" si="0"/>
        <v>111.9145163830615</v>
      </c>
    </row>
    <row r="22" spans="1:8" ht="27.75" customHeight="1">
      <c r="A22" s="30">
        <v>10</v>
      </c>
      <c r="B22" s="143" t="s">
        <v>41</v>
      </c>
      <c r="C22" s="115" t="s">
        <v>32</v>
      </c>
      <c r="D22" s="145"/>
      <c r="E22" s="146">
        <v>2889.6568581659662</v>
      </c>
      <c r="F22" s="146"/>
      <c r="G22" s="146">
        <v>2628.677127912506</v>
      </c>
      <c r="H22" s="26">
        <f t="shared" si="0"/>
        <v>109.9281774654733</v>
      </c>
    </row>
    <row r="23" spans="1:8" ht="27.75" customHeight="1">
      <c r="A23" s="160"/>
      <c r="B23" s="161"/>
      <c r="C23" s="162"/>
      <c r="D23" s="163"/>
      <c r="E23" s="164"/>
      <c r="F23" s="164"/>
      <c r="G23" s="164"/>
      <c r="H23" s="165"/>
    </row>
    <row r="24" spans="2:7" ht="27.75" customHeight="1">
      <c r="B24" s="147" t="s">
        <v>43</v>
      </c>
      <c r="C24" s="33"/>
      <c r="D24" s="33"/>
      <c r="E24" s="33"/>
      <c r="F24" s="33" t="s">
        <v>176</v>
      </c>
      <c r="G24" s="33"/>
    </row>
    <row r="25" spans="2:7" ht="25.5" customHeight="1">
      <c r="B25" s="33" t="s">
        <v>42</v>
      </c>
      <c r="C25" s="33"/>
      <c r="D25" s="33"/>
      <c r="E25" s="33"/>
      <c r="F25" s="33" t="s">
        <v>8</v>
      </c>
      <c r="G25" s="33"/>
    </row>
  </sheetData>
  <sheetProtection/>
  <mergeCells count="10">
    <mergeCell ref="B7:B8"/>
    <mergeCell ref="B9:B10"/>
    <mergeCell ref="C14:C15"/>
    <mergeCell ref="A1:H1"/>
    <mergeCell ref="A3:H3"/>
    <mergeCell ref="D5:F5"/>
    <mergeCell ref="A2:H2"/>
    <mergeCell ref="C5:C6"/>
    <mergeCell ref="G5:G6"/>
    <mergeCell ref="H5:H6"/>
  </mergeCells>
  <printOptions/>
  <pageMargins left="0.68" right="0.24" top="0.57" bottom="0.48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21" sqref="H21"/>
    </sheetView>
  </sheetViews>
  <sheetFormatPr defaultColWidth="9.00390625" defaultRowHeight="12.75"/>
  <cols>
    <col min="6" max="6" width="6.75390625" style="0" customWidth="1"/>
    <col min="8" max="8" width="18.625" style="0" bestFit="1" customWidth="1"/>
    <col min="9" max="9" width="12.375" style="0" customWidth="1"/>
  </cols>
  <sheetData>
    <row r="1" spans="1:9" ht="31.5" customHeight="1">
      <c r="A1" s="190" t="s">
        <v>200</v>
      </c>
      <c r="B1" s="190"/>
      <c r="C1" s="190"/>
      <c r="D1" s="190"/>
      <c r="E1" s="190"/>
      <c r="F1" s="190"/>
      <c r="G1" s="190"/>
      <c r="H1" s="190"/>
      <c r="I1" s="190"/>
    </row>
    <row r="2" spans="1:9" ht="21.75" customHeight="1">
      <c r="A2" s="190" t="s">
        <v>58</v>
      </c>
      <c r="B2" s="190"/>
      <c r="C2" s="190"/>
      <c r="D2" s="190"/>
      <c r="E2" s="190"/>
      <c r="F2" s="190"/>
      <c r="G2" s="190"/>
      <c r="H2" s="190"/>
      <c r="I2" s="190"/>
    </row>
    <row r="3" spans="1:9" ht="25.5" customHeight="1">
      <c r="A3" s="191" t="s">
        <v>44</v>
      </c>
      <c r="B3" s="191"/>
      <c r="C3" s="191"/>
      <c r="D3" s="191"/>
      <c r="E3" s="191"/>
      <c r="F3" s="191"/>
      <c r="G3" s="191"/>
      <c r="H3" s="191"/>
      <c r="I3" s="191"/>
    </row>
    <row r="4" spans="1:9" ht="19.5" customHeight="1">
      <c r="A4" s="34" t="s">
        <v>45</v>
      </c>
      <c r="B4" s="34"/>
      <c r="C4" s="34"/>
      <c r="D4" s="34"/>
      <c r="E4" s="34"/>
      <c r="F4" s="34"/>
      <c r="G4" s="34"/>
      <c r="H4" s="34"/>
      <c r="I4" s="34"/>
    </row>
    <row r="5" spans="1:9" ht="21" customHeight="1">
      <c r="A5" s="34" t="s">
        <v>46</v>
      </c>
      <c r="B5" s="34"/>
      <c r="C5" s="34"/>
      <c r="D5" s="34"/>
      <c r="E5" s="34"/>
      <c r="F5" s="34"/>
      <c r="G5" s="35" t="s">
        <v>9</v>
      </c>
      <c r="H5" s="36" t="s">
        <v>201</v>
      </c>
      <c r="I5" s="34"/>
    </row>
    <row r="6" spans="1:9" ht="21" customHeight="1">
      <c r="A6" s="34" t="s">
        <v>47</v>
      </c>
      <c r="B6" s="34"/>
      <c r="C6" s="34"/>
      <c r="D6" s="34"/>
      <c r="E6" s="34"/>
      <c r="F6" s="34"/>
      <c r="G6" s="35" t="s">
        <v>9</v>
      </c>
      <c r="H6" s="37">
        <v>1.37</v>
      </c>
      <c r="I6" s="34"/>
    </row>
    <row r="7" spans="1:9" ht="21" customHeight="1">
      <c r="A7" s="34" t="s">
        <v>48</v>
      </c>
      <c r="B7" s="34"/>
      <c r="C7" s="34"/>
      <c r="D7" s="34"/>
      <c r="E7" s="34"/>
      <c r="F7" s="34"/>
      <c r="G7" s="34"/>
      <c r="H7" s="36"/>
      <c r="I7" s="34"/>
    </row>
    <row r="8" spans="1:9" ht="21" customHeight="1">
      <c r="A8" s="34" t="s">
        <v>46</v>
      </c>
      <c r="B8" s="34"/>
      <c r="C8" s="34"/>
      <c r="D8" s="34"/>
      <c r="E8" s="34"/>
      <c r="F8" s="34"/>
      <c r="G8" s="35" t="s">
        <v>9</v>
      </c>
      <c r="H8" s="36" t="s">
        <v>202</v>
      </c>
      <c r="I8" s="34"/>
    </row>
    <row r="9" spans="1:9" ht="21" customHeight="1">
      <c r="A9" s="34" t="s">
        <v>47</v>
      </c>
      <c r="B9" s="34"/>
      <c r="C9" s="34"/>
      <c r="D9" s="34"/>
      <c r="E9" s="34"/>
      <c r="F9" s="34"/>
      <c r="G9" s="35" t="s">
        <v>9</v>
      </c>
      <c r="H9" s="37">
        <v>1.19</v>
      </c>
      <c r="I9" s="34"/>
    </row>
    <row r="10" spans="1:9" ht="18" customHeight="1">
      <c r="A10" s="36" t="s">
        <v>49</v>
      </c>
      <c r="B10" s="36"/>
      <c r="C10" s="36"/>
      <c r="D10" s="36"/>
      <c r="E10" s="36"/>
      <c r="F10" s="36"/>
      <c r="G10" s="36"/>
      <c r="H10" s="36"/>
      <c r="I10" s="34"/>
    </row>
    <row r="11" spans="1:9" ht="21" customHeight="1">
      <c r="A11" s="34" t="s">
        <v>50</v>
      </c>
      <c r="B11" s="34"/>
      <c r="C11" s="34"/>
      <c r="D11" s="34"/>
      <c r="E11" s="34"/>
      <c r="F11" s="34"/>
      <c r="G11" s="35" t="s">
        <v>9</v>
      </c>
      <c r="H11" s="36" t="s">
        <v>203</v>
      </c>
      <c r="I11" s="34"/>
    </row>
    <row r="12" spans="1:9" ht="21" customHeight="1">
      <c r="A12" s="34" t="s">
        <v>47</v>
      </c>
      <c r="B12" s="34"/>
      <c r="C12" s="34"/>
      <c r="D12" s="34"/>
      <c r="E12" s="34"/>
      <c r="F12" s="34"/>
      <c r="G12" s="35" t="s">
        <v>9</v>
      </c>
      <c r="H12" s="38">
        <v>1.173</v>
      </c>
      <c r="I12" s="34"/>
    </row>
    <row r="13" spans="1:9" ht="21" customHeight="1">
      <c r="A13" s="34" t="s">
        <v>51</v>
      </c>
      <c r="B13" s="34"/>
      <c r="C13" s="34"/>
      <c r="D13" s="34"/>
      <c r="E13" s="34"/>
      <c r="F13" s="34"/>
      <c r="G13" s="35" t="s">
        <v>9</v>
      </c>
      <c r="H13" s="36" t="s">
        <v>204</v>
      </c>
      <c r="I13" s="34"/>
    </row>
    <row r="14" spans="1:9" ht="21" customHeight="1">
      <c r="A14" s="34" t="s">
        <v>47</v>
      </c>
      <c r="B14" s="34"/>
      <c r="C14" s="34"/>
      <c r="D14" s="34"/>
      <c r="E14" s="34"/>
      <c r="F14" s="34"/>
      <c r="G14" s="35" t="s">
        <v>9</v>
      </c>
      <c r="H14" s="38">
        <v>1.529</v>
      </c>
      <c r="I14" s="34"/>
    </row>
    <row r="15" spans="1:9" ht="21" customHeight="1">
      <c r="A15" s="34" t="s">
        <v>52</v>
      </c>
      <c r="B15" s="34"/>
      <c r="C15" s="34"/>
      <c r="D15" s="34"/>
      <c r="E15" s="34"/>
      <c r="F15" s="34"/>
      <c r="G15" s="35" t="s">
        <v>9</v>
      </c>
      <c r="H15" s="39" t="s">
        <v>177</v>
      </c>
      <c r="I15" s="34"/>
    </row>
    <row r="16" spans="1:9" ht="21" customHeight="1">
      <c r="A16" s="34" t="s">
        <v>47</v>
      </c>
      <c r="B16" s="34"/>
      <c r="C16" s="34"/>
      <c r="D16" s="34"/>
      <c r="E16" s="34"/>
      <c r="F16" s="34"/>
      <c r="G16" s="35" t="s">
        <v>9</v>
      </c>
      <c r="H16" s="37">
        <v>0.987</v>
      </c>
      <c r="I16" s="34"/>
    </row>
    <row r="17" spans="1:9" ht="27.75" customHeight="1">
      <c r="A17" s="40" t="s">
        <v>54</v>
      </c>
      <c r="B17" s="40"/>
      <c r="C17" s="40"/>
      <c r="D17" s="40"/>
      <c r="E17" s="40"/>
      <c r="F17" s="40"/>
      <c r="G17" s="40"/>
      <c r="H17" s="40"/>
      <c r="I17" s="40"/>
    </row>
    <row r="18" spans="1:11" ht="27.75" customHeight="1">
      <c r="A18" s="40" t="s">
        <v>53</v>
      </c>
      <c r="B18" s="40"/>
      <c r="C18" s="40"/>
      <c r="D18" s="40"/>
      <c r="E18" s="40"/>
      <c r="F18" s="40"/>
      <c r="G18" s="40"/>
      <c r="H18" s="40"/>
      <c r="I18" s="40"/>
      <c r="K18" s="41"/>
    </row>
    <row r="19" spans="1:11" ht="27.75" customHeight="1">
      <c r="A19" s="42" t="s">
        <v>55</v>
      </c>
      <c r="B19" s="34"/>
      <c r="C19" s="34"/>
      <c r="D19" s="34"/>
      <c r="E19" s="34"/>
      <c r="F19" s="34"/>
      <c r="G19" s="43" t="s">
        <v>9</v>
      </c>
      <c r="H19" s="173" t="s">
        <v>276</v>
      </c>
      <c r="I19" s="44"/>
      <c r="J19" s="41"/>
      <c r="K19" s="41"/>
    </row>
    <row r="20" spans="1:11" ht="27.75" customHeight="1">
      <c r="A20" s="42" t="s">
        <v>56</v>
      </c>
      <c r="B20" s="34"/>
      <c r="C20" s="34"/>
      <c r="D20" s="34"/>
      <c r="E20" s="34"/>
      <c r="F20" s="34"/>
      <c r="G20" s="35" t="s">
        <v>9</v>
      </c>
      <c r="H20" s="45" t="s">
        <v>205</v>
      </c>
      <c r="I20" s="44"/>
      <c r="J20" s="41"/>
      <c r="K20" s="41"/>
    </row>
    <row r="21" spans="1:11" ht="25.5" customHeight="1">
      <c r="A21" s="42" t="s">
        <v>10</v>
      </c>
      <c r="B21" s="34"/>
      <c r="C21" s="34"/>
      <c r="D21" s="34"/>
      <c r="E21" s="34"/>
      <c r="F21" s="34"/>
      <c r="G21" s="35" t="s">
        <v>9</v>
      </c>
      <c r="H21" s="46">
        <v>0.231</v>
      </c>
      <c r="I21" s="44"/>
      <c r="J21" s="41"/>
      <c r="K21" s="41"/>
    </row>
    <row r="22" spans="1:9" ht="25.5" customHeight="1">
      <c r="A22" s="192" t="s">
        <v>206</v>
      </c>
      <c r="B22" s="192"/>
      <c r="C22" s="192"/>
      <c r="D22" s="192"/>
      <c r="E22" s="192"/>
      <c r="F22" s="192"/>
      <c r="G22" s="192"/>
      <c r="H22" s="192"/>
      <c r="I22" s="192"/>
    </row>
    <row r="23" spans="1:9" ht="39" customHeight="1">
      <c r="A23" s="193" t="s">
        <v>207</v>
      </c>
      <c r="B23" s="193"/>
      <c r="C23" s="193"/>
      <c r="D23" s="193"/>
      <c r="E23" s="193"/>
      <c r="F23" s="193"/>
      <c r="G23" s="193"/>
      <c r="H23" s="194"/>
      <c r="I23" s="194"/>
    </row>
    <row r="24" spans="1:9" ht="20.25" customHeight="1">
      <c r="A24" s="47" t="s">
        <v>208</v>
      </c>
      <c r="B24" s="47"/>
      <c r="C24" s="47"/>
      <c r="D24" s="47"/>
      <c r="E24" s="47"/>
      <c r="F24" s="47"/>
      <c r="G24" s="47"/>
      <c r="H24" s="47"/>
      <c r="I24" s="47"/>
    </row>
    <row r="25" spans="1:9" ht="21" customHeight="1">
      <c r="A25" s="47" t="s">
        <v>209</v>
      </c>
      <c r="B25" s="47"/>
      <c r="C25" s="47"/>
      <c r="D25" s="47"/>
      <c r="E25" s="47"/>
      <c r="F25" s="47"/>
      <c r="G25" s="47"/>
      <c r="H25" s="47"/>
      <c r="I25" s="47"/>
    </row>
    <row r="26" spans="1:9" ht="25.5" customHeight="1">
      <c r="A26" s="47" t="s">
        <v>210</v>
      </c>
      <c r="B26" s="47"/>
      <c r="C26" s="47"/>
      <c r="D26" s="47"/>
      <c r="E26" s="47"/>
      <c r="F26" s="47"/>
      <c r="G26" s="47"/>
      <c r="H26" s="47"/>
      <c r="I26" s="47"/>
    </row>
    <row r="27" spans="1:9" ht="25.5" customHeight="1">
      <c r="A27" s="47" t="s">
        <v>265</v>
      </c>
      <c r="B27" s="47"/>
      <c r="C27" s="47"/>
      <c r="D27" s="47"/>
      <c r="E27" s="47"/>
      <c r="F27" s="47"/>
      <c r="G27" s="47"/>
      <c r="H27" s="47"/>
      <c r="I27" s="47"/>
    </row>
    <row r="28" spans="1:9" ht="25.5" customHeight="1">
      <c r="A28" s="47" t="s">
        <v>57</v>
      </c>
      <c r="B28" s="44"/>
      <c r="C28" s="44"/>
      <c r="D28" s="44"/>
      <c r="E28" s="44"/>
      <c r="F28" s="44"/>
      <c r="G28" s="43"/>
      <c r="H28" s="46"/>
      <c r="I28" s="44"/>
    </row>
    <row r="29" spans="1:9" ht="25.5" customHeight="1">
      <c r="A29" s="195" t="s">
        <v>211</v>
      </c>
      <c r="B29" s="195"/>
      <c r="C29" s="195"/>
      <c r="D29" s="195"/>
      <c r="E29" s="195"/>
      <c r="F29" s="195"/>
      <c r="G29" s="195"/>
      <c r="H29" s="195"/>
      <c r="I29" s="195"/>
    </row>
    <row r="30" spans="1:9" ht="109.5" customHeight="1">
      <c r="A30" s="156" t="s">
        <v>47</v>
      </c>
      <c r="B30" s="44"/>
      <c r="C30" s="44"/>
      <c r="D30" s="44"/>
      <c r="E30" s="44"/>
      <c r="F30" s="44"/>
      <c r="G30" s="155" t="s">
        <v>9</v>
      </c>
      <c r="H30" s="189">
        <v>1.224</v>
      </c>
      <c r="I30" s="189"/>
    </row>
    <row r="31" spans="1:9" ht="25.5" customHeight="1">
      <c r="A31" s="171" t="s">
        <v>178</v>
      </c>
      <c r="B31" s="171"/>
      <c r="C31" s="171"/>
      <c r="D31" s="171"/>
      <c r="E31" s="171"/>
      <c r="F31" s="171"/>
      <c r="G31" s="171"/>
      <c r="H31" s="171"/>
      <c r="I31" s="171"/>
    </row>
    <row r="32" spans="1:9" ht="33.75" customHeight="1">
      <c r="A32" s="166" t="s">
        <v>179</v>
      </c>
      <c r="B32" s="48"/>
      <c r="C32" s="48"/>
      <c r="D32" s="48"/>
      <c r="E32" s="48"/>
      <c r="F32" s="48"/>
      <c r="G32" s="48"/>
      <c r="H32" s="48"/>
      <c r="I32" s="48"/>
    </row>
    <row r="33" ht="32.25" customHeight="1"/>
  </sheetData>
  <sheetProtection/>
  <mergeCells count="7">
    <mergeCell ref="H30:I30"/>
    <mergeCell ref="A1:I1"/>
    <mergeCell ref="A2:I2"/>
    <mergeCell ref="A3:I3"/>
    <mergeCell ref="A22:I22"/>
    <mergeCell ref="A23:I23"/>
    <mergeCell ref="A29:I29"/>
  </mergeCells>
  <printOptions/>
  <pageMargins left="0.89" right="0.2" top="0.66" bottom="0.25" header="0.29" footer="0.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zoomScalePageLayoutView="0" workbookViewId="0" topLeftCell="A16">
      <selection activeCell="B10" sqref="B10:D27"/>
    </sheetView>
  </sheetViews>
  <sheetFormatPr defaultColWidth="8.875" defaultRowHeight="12.75"/>
  <cols>
    <col min="1" max="1" width="39.75390625" style="41" customWidth="1"/>
    <col min="2" max="2" width="13.125" style="41" customWidth="1"/>
    <col min="3" max="3" width="13.625" style="87" customWidth="1"/>
    <col min="4" max="4" width="13.75390625" style="87" customWidth="1"/>
    <col min="5" max="16384" width="8.875" style="41" customWidth="1"/>
  </cols>
  <sheetData>
    <row r="3" spans="1:4" ht="35.25" customHeight="1">
      <c r="A3" s="196" t="s">
        <v>272</v>
      </c>
      <c r="B3" s="196"/>
      <c r="C3" s="196"/>
      <c r="D3" s="196"/>
    </row>
    <row r="4" spans="1:4" ht="19.5" customHeight="1">
      <c r="A4" s="196" t="s">
        <v>81</v>
      </c>
      <c r="B4" s="196"/>
      <c r="C4" s="196"/>
      <c r="D4" s="196"/>
    </row>
    <row r="5" spans="1:4" ht="12.75" customHeight="1">
      <c r="A5" s="197"/>
      <c r="B5" s="197"/>
      <c r="C5" s="197"/>
      <c r="D5" s="197"/>
    </row>
    <row r="6" spans="1:5" ht="10.5" customHeight="1">
      <c r="A6" s="75"/>
      <c r="B6" s="75"/>
      <c r="C6" s="75"/>
      <c r="D6" s="75" t="s">
        <v>11</v>
      </c>
      <c r="E6" s="76"/>
    </row>
    <row r="7" spans="1:4" ht="10.5" customHeight="1">
      <c r="A7" s="74"/>
      <c r="B7" s="74"/>
      <c r="C7" s="74"/>
      <c r="D7" s="74"/>
    </row>
    <row r="8" spans="1:4" ht="15.75" customHeight="1">
      <c r="A8" s="198" t="s">
        <v>82</v>
      </c>
      <c r="B8" s="198" t="s">
        <v>274</v>
      </c>
      <c r="C8" s="200" t="s">
        <v>273</v>
      </c>
      <c r="D8" s="201"/>
    </row>
    <row r="9" spans="1:4" ht="18.75" customHeight="1">
      <c r="A9" s="199"/>
      <c r="B9" s="199"/>
      <c r="C9" s="77" t="s">
        <v>22</v>
      </c>
      <c r="D9" s="77" t="s">
        <v>72</v>
      </c>
    </row>
    <row r="10" spans="1:4" ht="23.25" customHeight="1">
      <c r="A10" s="78" t="s">
        <v>83</v>
      </c>
      <c r="B10" s="79">
        <v>496464.835</v>
      </c>
      <c r="C10" s="79">
        <v>86200.42093823999</v>
      </c>
      <c r="D10" s="80">
        <v>54976.512</v>
      </c>
    </row>
    <row r="11" spans="1:4" ht="24" customHeight="1">
      <c r="A11" s="81" t="s">
        <v>84</v>
      </c>
      <c r="B11" s="79">
        <v>327506.2681029632</v>
      </c>
      <c r="C11" s="79">
        <v>63482.11435444691</v>
      </c>
      <c r="D11" s="82">
        <v>38498.876</v>
      </c>
    </row>
    <row r="12" spans="1:4" ht="24" customHeight="1">
      <c r="A12" s="81" t="s">
        <v>85</v>
      </c>
      <c r="B12" s="79">
        <f>B10-B11</f>
        <v>168958.5668970368</v>
      </c>
      <c r="C12" s="82">
        <f>C10-C11</f>
        <v>22718.306583793077</v>
      </c>
      <c r="D12" s="82">
        <f>D10-D11</f>
        <v>16477.636000000006</v>
      </c>
    </row>
    <row r="13" spans="1:4" ht="24" customHeight="1">
      <c r="A13" s="81" t="s">
        <v>86</v>
      </c>
      <c r="B13" s="79">
        <f>B14+B15+B16</f>
        <v>54820.093254933236</v>
      </c>
      <c r="C13" s="83">
        <f>C14+C15+C16</f>
        <v>13946.141737893147</v>
      </c>
      <c r="D13" s="83">
        <f>D14+D15+D16</f>
        <v>10596.172999999999</v>
      </c>
    </row>
    <row r="14" spans="1:4" ht="24" customHeight="1">
      <c r="A14" s="81" t="s">
        <v>87</v>
      </c>
      <c r="B14" s="79">
        <v>12084.909430666665</v>
      </c>
      <c r="C14" s="79">
        <v>3021.227357666666</v>
      </c>
      <c r="D14" s="83">
        <v>2503.771</v>
      </c>
    </row>
    <row r="15" spans="1:4" ht="24" customHeight="1">
      <c r="A15" s="81" t="s">
        <v>88</v>
      </c>
      <c r="B15" s="79">
        <v>14536.203623359896</v>
      </c>
      <c r="C15" s="79">
        <v>3558.219329999814</v>
      </c>
      <c r="D15" s="83">
        <v>3682.792</v>
      </c>
    </row>
    <row r="16" spans="1:4" ht="24" customHeight="1">
      <c r="A16" s="81" t="s">
        <v>89</v>
      </c>
      <c r="B16" s="79">
        <v>28198.980200906677</v>
      </c>
      <c r="C16" s="79">
        <v>7366.695050226668</v>
      </c>
      <c r="D16" s="83">
        <v>4409.61</v>
      </c>
    </row>
    <row r="17" spans="1:4" ht="24" customHeight="1">
      <c r="A17" s="81" t="s">
        <v>90</v>
      </c>
      <c r="B17" s="79">
        <v>1871.0696</v>
      </c>
      <c r="C17" s="150">
        <v>467.7674</v>
      </c>
      <c r="D17" s="150">
        <v>479.398</v>
      </c>
    </row>
    <row r="18" spans="1:4" ht="26.25" customHeight="1">
      <c r="A18" s="81" t="s">
        <v>91</v>
      </c>
      <c r="B18" s="83">
        <f>B12-B13+B17</f>
        <v>116009.54324210357</v>
      </c>
      <c r="C18" s="83">
        <f>C12-C13+C17</f>
        <v>9239.93224589993</v>
      </c>
      <c r="D18" s="83">
        <f>D12-D13+D17</f>
        <v>6360.861000000007</v>
      </c>
    </row>
    <row r="19" spans="1:4" ht="30" customHeight="1">
      <c r="A19" s="85" t="s">
        <v>92</v>
      </c>
      <c r="B19" s="84">
        <f>B20+B21-B22</f>
        <v>-20492.3</v>
      </c>
      <c r="C19" s="84">
        <f>C20+C21-C22</f>
        <v>-6504.3</v>
      </c>
      <c r="D19" s="84">
        <f>D20+D21-D22</f>
        <v>-4712.615000000002</v>
      </c>
    </row>
    <row r="20" spans="1:4" ht="24.75" customHeight="1">
      <c r="A20" s="81" t="s">
        <v>93</v>
      </c>
      <c r="B20" s="79">
        <v>0</v>
      </c>
      <c r="C20" s="79"/>
      <c r="D20" s="83"/>
    </row>
    <row r="21" spans="1:4" ht="24.75" customHeight="1">
      <c r="A21" s="81" t="s">
        <v>94</v>
      </c>
      <c r="B21" s="79">
        <v>0</v>
      </c>
      <c r="C21" s="79"/>
      <c r="D21" s="83">
        <v>29578.156</v>
      </c>
    </row>
    <row r="22" spans="1:4" ht="24.75" customHeight="1">
      <c r="A22" s="81" t="s">
        <v>95</v>
      </c>
      <c r="B22" s="79">
        <v>20492.3</v>
      </c>
      <c r="C22" s="79">
        <v>6504.3</v>
      </c>
      <c r="D22" s="83">
        <v>34290.771</v>
      </c>
    </row>
    <row r="23" spans="1:4" ht="17.25" customHeight="1">
      <c r="A23" s="81" t="s">
        <v>96</v>
      </c>
      <c r="B23" s="83">
        <f>B18+B19</f>
        <v>95517.24324210356</v>
      </c>
      <c r="C23" s="83">
        <f>C18+C19</f>
        <v>2735.6322458999302</v>
      </c>
      <c r="D23" s="83">
        <f>D18+D19</f>
        <v>1648.2460000000056</v>
      </c>
    </row>
    <row r="24" spans="1:4" ht="39" customHeight="1">
      <c r="A24" s="85" t="s">
        <v>97</v>
      </c>
      <c r="B24" s="79">
        <v>0</v>
      </c>
      <c r="C24" s="172"/>
      <c r="D24" s="153">
        <v>1283.06733</v>
      </c>
    </row>
    <row r="25" spans="1:5" ht="24" customHeight="1">
      <c r="A25" s="85" t="s">
        <v>98</v>
      </c>
      <c r="B25" s="79">
        <f>B23+B24</f>
        <v>95517.24324210356</v>
      </c>
      <c r="C25" s="83">
        <f>C23+C24</f>
        <v>2735.6322458999302</v>
      </c>
      <c r="D25" s="83">
        <f>D23+D24</f>
        <v>2931.3133300000054</v>
      </c>
      <c r="E25" s="86"/>
    </row>
    <row r="26" spans="1:4" ht="25.5" customHeight="1">
      <c r="A26" s="81" t="s">
        <v>99</v>
      </c>
      <c r="B26" s="82">
        <f>B25*15%</f>
        <v>14327.586486315535</v>
      </c>
      <c r="C26" s="82">
        <f>C25*15%</f>
        <v>410.34483688498955</v>
      </c>
      <c r="D26" s="82">
        <f>D25*15%</f>
        <v>439.6969995000008</v>
      </c>
    </row>
    <row r="27" spans="1:4" ht="29.25" customHeight="1">
      <c r="A27" s="81" t="s">
        <v>56</v>
      </c>
      <c r="B27" s="83">
        <f>B23-B26</f>
        <v>81189.65675578803</v>
      </c>
      <c r="C27" s="83">
        <f>C23-C26</f>
        <v>2325.2874090149407</v>
      </c>
      <c r="D27" s="83">
        <f>D23-D26</f>
        <v>1208.5490005000047</v>
      </c>
    </row>
    <row r="28" ht="12.75" hidden="1"/>
    <row r="29" spans="1:4" ht="12.75" hidden="1">
      <c r="A29" s="88"/>
      <c r="B29" s="88"/>
      <c r="C29" s="89"/>
      <c r="D29" s="89"/>
    </row>
    <row r="30" ht="12.75">
      <c r="B30" s="87"/>
    </row>
    <row r="33" ht="12.75">
      <c r="A33" t="s">
        <v>188</v>
      </c>
    </row>
    <row r="34" ht="20.25" customHeight="1">
      <c r="A34" t="s">
        <v>190</v>
      </c>
    </row>
    <row r="35" ht="18" customHeight="1">
      <c r="A35" t="s">
        <v>189</v>
      </c>
    </row>
  </sheetData>
  <sheetProtection/>
  <mergeCells count="6">
    <mergeCell ref="A3:D3"/>
    <mergeCell ref="A4:D4"/>
    <mergeCell ref="A5:D5"/>
    <mergeCell ref="A8:A9"/>
    <mergeCell ref="B8:B9"/>
    <mergeCell ref="C8:D8"/>
  </mergeCells>
  <printOptions horizontalCentered="1" verticalCentered="1"/>
  <pageMargins left="0.36" right="0.2" top="0.21" bottom="2.14" header="0.27" footer="2.03"/>
  <pageSetup blackAndWhite="1"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27">
      <selection activeCell="B43" sqref="B43:C46"/>
    </sheetView>
  </sheetViews>
  <sheetFormatPr defaultColWidth="9.00390625" defaultRowHeight="12.75"/>
  <cols>
    <col min="1" max="1" width="49.625" style="41" customWidth="1"/>
    <col min="2" max="2" width="19.875" style="41" customWidth="1"/>
    <col min="3" max="3" width="21.25390625" style="41" customWidth="1"/>
    <col min="4" max="4" width="12.25390625" style="41" customWidth="1"/>
    <col min="5" max="16384" width="9.125" style="41" customWidth="1"/>
  </cols>
  <sheetData>
    <row r="2" spans="1:3" ht="16.5">
      <c r="A2" s="202" t="s">
        <v>195</v>
      </c>
      <c r="B2" s="202"/>
      <c r="C2" s="202"/>
    </row>
    <row r="3" spans="1:3" ht="16.5">
      <c r="A3" s="202" t="s">
        <v>101</v>
      </c>
      <c r="B3" s="202"/>
      <c r="C3" s="202"/>
    </row>
    <row r="4" spans="1:3" ht="15.75" customHeight="1">
      <c r="A4" s="91" t="s">
        <v>102</v>
      </c>
      <c r="B4" s="203" t="s">
        <v>196</v>
      </c>
      <c r="C4" s="204"/>
    </row>
    <row r="5" spans="1:3" ht="12.75" customHeight="1">
      <c r="A5" s="92"/>
      <c r="B5" s="93" t="s">
        <v>103</v>
      </c>
      <c r="C5" s="94" t="s">
        <v>104</v>
      </c>
    </row>
    <row r="6" spans="1:3" ht="15.75" customHeight="1">
      <c r="A6" s="95" t="s">
        <v>105</v>
      </c>
      <c r="B6" s="96">
        <f>B7+B15+B27</f>
        <v>13946141.627</v>
      </c>
      <c r="C6" s="96">
        <f>C7+C15+C27</f>
        <v>10596173.38968</v>
      </c>
    </row>
    <row r="7" spans="1:3" ht="18.75" customHeight="1">
      <c r="A7" s="97" t="s">
        <v>106</v>
      </c>
      <c r="B7" s="96">
        <f>SUM(B8:B14)</f>
        <v>3021227.389</v>
      </c>
      <c r="C7" s="96">
        <f>SUM(C8:C14)</f>
        <v>2503771.037</v>
      </c>
    </row>
    <row r="8" spans="1:4" ht="24" customHeight="1">
      <c r="A8" s="98" t="s">
        <v>107</v>
      </c>
      <c r="B8" s="99">
        <v>1269037.7</v>
      </c>
      <c r="C8" s="99">
        <v>1114533.21</v>
      </c>
      <c r="D8" s="41">
        <f>C8*12%</f>
        <v>133743.9852</v>
      </c>
    </row>
    <row r="9" spans="1:5" ht="15.75" customHeight="1">
      <c r="A9" s="98" t="s">
        <v>108</v>
      </c>
      <c r="B9" s="101">
        <f>B8*12%</f>
        <v>152284.52399999998</v>
      </c>
      <c r="C9" s="99">
        <v>146813.404</v>
      </c>
      <c r="D9" s="131">
        <f>C9-D8</f>
        <v>13069.418800000014</v>
      </c>
      <c r="E9" s="131"/>
    </row>
    <row r="10" spans="1:3" ht="15.75" customHeight="1">
      <c r="A10" s="98" t="s">
        <v>14</v>
      </c>
      <c r="B10" s="99">
        <v>34781.377</v>
      </c>
      <c r="C10" s="99">
        <v>36677.763</v>
      </c>
    </row>
    <row r="11" spans="1:3" ht="15.75" customHeight="1">
      <c r="A11" s="98" t="s">
        <v>109</v>
      </c>
      <c r="B11" s="99">
        <v>312303.332</v>
      </c>
      <c r="C11" s="99">
        <v>213570.961</v>
      </c>
    </row>
    <row r="12" spans="1:3" ht="15.75" customHeight="1">
      <c r="A12" s="98" t="s">
        <v>110</v>
      </c>
      <c r="B12" s="99">
        <v>294273.6</v>
      </c>
      <c r="C12" s="99">
        <v>108713.65</v>
      </c>
    </row>
    <row r="13" spans="1:3" ht="15.75" customHeight="1">
      <c r="A13" s="98" t="s">
        <v>111</v>
      </c>
      <c r="B13" s="99">
        <v>851884.356</v>
      </c>
      <c r="C13" s="99">
        <v>738957</v>
      </c>
    </row>
    <row r="14" spans="1:3" ht="15.75" customHeight="1">
      <c r="A14" s="98" t="s">
        <v>112</v>
      </c>
      <c r="B14" s="99">
        <v>106662.5</v>
      </c>
      <c r="C14" s="99">
        <v>144505.049</v>
      </c>
    </row>
    <row r="15" spans="1:3" ht="22.5" customHeight="1">
      <c r="A15" s="97" t="s">
        <v>113</v>
      </c>
      <c r="B15" s="100">
        <f>SUM(B16:B26)</f>
        <v>3558219.219000001</v>
      </c>
      <c r="C15" s="100">
        <f>SUM(C16:C26)</f>
        <v>3682792.3482</v>
      </c>
    </row>
    <row r="16" spans="1:3" ht="15.75" customHeight="1">
      <c r="A16" s="98" t="s">
        <v>107</v>
      </c>
      <c r="B16" s="101">
        <v>1948069.75</v>
      </c>
      <c r="C16" s="99">
        <v>1839868.71</v>
      </c>
    </row>
    <row r="17" spans="1:5" ht="15.75" customHeight="1">
      <c r="A17" s="98" t="s">
        <v>108</v>
      </c>
      <c r="B17" s="101">
        <f>B16*12%</f>
        <v>233768.37</v>
      </c>
      <c r="C17" s="101">
        <f>C16*12%</f>
        <v>220784.24519999998</v>
      </c>
      <c r="D17" s="41">
        <v>227779.12239</v>
      </c>
      <c r="E17" s="131">
        <f>D17-C17</f>
        <v>6994.877190000028</v>
      </c>
    </row>
    <row r="18" spans="1:5" ht="15.75" customHeight="1">
      <c r="A18" s="81" t="s">
        <v>114</v>
      </c>
      <c r="B18" s="101">
        <v>104899.2</v>
      </c>
      <c r="C18" s="99">
        <v>127537.48</v>
      </c>
      <c r="E18" s="131">
        <f>D9+E17</f>
        <v>20064.295990000042</v>
      </c>
    </row>
    <row r="19" spans="1:3" ht="15.75" customHeight="1">
      <c r="A19" s="98" t="s">
        <v>14</v>
      </c>
      <c r="B19" s="101">
        <v>1727.157</v>
      </c>
      <c r="C19" s="99">
        <v>1734.125</v>
      </c>
    </row>
    <row r="20" spans="1:3" ht="18.75" customHeight="1">
      <c r="A20" s="98" t="s">
        <v>115</v>
      </c>
      <c r="B20" s="101">
        <v>171934.042</v>
      </c>
      <c r="C20" s="99"/>
    </row>
    <row r="21" spans="1:3" ht="15.75" customHeight="1">
      <c r="A21" s="98" t="s">
        <v>116</v>
      </c>
      <c r="B21" s="101">
        <v>415809.1</v>
      </c>
      <c r="C21" s="99">
        <v>312159.902</v>
      </c>
    </row>
    <row r="22" spans="1:3" ht="15.75" customHeight="1">
      <c r="A22" s="98" t="s">
        <v>117</v>
      </c>
      <c r="B22" s="159">
        <v>12471.2</v>
      </c>
      <c r="C22" s="99"/>
    </row>
    <row r="23" spans="1:3" ht="15.75" customHeight="1">
      <c r="A23" s="98" t="s">
        <v>118</v>
      </c>
      <c r="B23" s="101">
        <v>63572.7</v>
      </c>
      <c r="C23" s="158">
        <v>63974.528</v>
      </c>
    </row>
    <row r="24" spans="1:3" ht="15.75" customHeight="1">
      <c r="A24" s="81" t="s">
        <v>119</v>
      </c>
      <c r="B24" s="101">
        <v>3244.6</v>
      </c>
      <c r="C24" s="99">
        <v>5685.161</v>
      </c>
    </row>
    <row r="25" spans="1:3" ht="15.75" customHeight="1">
      <c r="A25" s="98" t="s">
        <v>111</v>
      </c>
      <c r="B25" s="101">
        <v>391919.6</v>
      </c>
      <c r="C25" s="99">
        <v>571763.197</v>
      </c>
    </row>
    <row r="26" spans="1:3" ht="15.75" customHeight="1">
      <c r="A26" s="98" t="s">
        <v>120</v>
      </c>
      <c r="B26" s="101">
        <v>210803.5</v>
      </c>
      <c r="C26" s="99">
        <v>539285</v>
      </c>
    </row>
    <row r="27" spans="1:3" ht="22.5" customHeight="1">
      <c r="A27" s="97" t="s">
        <v>121</v>
      </c>
      <c r="B27" s="96">
        <f>SUM(B28:B32)+B36+B37+B38+B39+B40+B41+B42+B43+B44+B45+B46</f>
        <v>7366695.018999999</v>
      </c>
      <c r="C27" s="154">
        <f>SUM(C28:C32)+C36+C37+C38+C39+C40+C41+C42+C43+C44+C45+C46</f>
        <v>4409610.004480001</v>
      </c>
    </row>
    <row r="28" spans="1:3" ht="24" customHeight="1">
      <c r="A28" s="81" t="s">
        <v>122</v>
      </c>
      <c r="B28" s="99">
        <v>159421.3</v>
      </c>
      <c r="C28" s="99">
        <v>124764</v>
      </c>
    </row>
    <row r="29" spans="1:3" ht="18.75" customHeight="1">
      <c r="A29" s="81" t="s">
        <v>123</v>
      </c>
      <c r="B29" s="99">
        <v>170296.6</v>
      </c>
      <c r="C29" s="99">
        <v>244559.411</v>
      </c>
    </row>
    <row r="30" spans="1:3" ht="15.75" customHeight="1">
      <c r="A30" s="81" t="s">
        <v>124</v>
      </c>
      <c r="B30" s="99">
        <v>159421.3</v>
      </c>
      <c r="C30" s="99">
        <v>66383.364</v>
      </c>
    </row>
    <row r="31" spans="1:3" ht="15.75" customHeight="1">
      <c r="A31" s="81" t="s">
        <v>171</v>
      </c>
      <c r="B31" s="99">
        <v>440505.3</v>
      </c>
      <c r="C31" s="99">
        <v>26801</v>
      </c>
    </row>
    <row r="32" spans="1:3" ht="15.75" customHeight="1">
      <c r="A32" s="81" t="s">
        <v>125</v>
      </c>
      <c r="B32" s="99">
        <f>SUM(B33:B35)</f>
        <v>613509.023</v>
      </c>
      <c r="C32" s="99">
        <f>C33+C34+C35</f>
        <v>564307.496</v>
      </c>
    </row>
    <row r="33" spans="1:3" ht="15.75" customHeight="1">
      <c r="A33" s="81" t="s">
        <v>126</v>
      </c>
      <c r="B33" s="99">
        <v>265292.4</v>
      </c>
      <c r="C33" s="99">
        <v>262001.883</v>
      </c>
    </row>
    <row r="34" spans="1:3" ht="15.75" customHeight="1">
      <c r="A34" s="81" t="s">
        <v>127</v>
      </c>
      <c r="B34" s="99">
        <v>279834.5</v>
      </c>
      <c r="C34" s="158">
        <v>237964.548</v>
      </c>
    </row>
    <row r="35" spans="1:3" ht="26.25" customHeight="1">
      <c r="A35" s="149" t="s">
        <v>128</v>
      </c>
      <c r="B35" s="99">
        <v>68382.123</v>
      </c>
      <c r="C35" s="158">
        <v>64341.065</v>
      </c>
    </row>
    <row r="36" spans="1:3" ht="15.75" customHeight="1">
      <c r="A36" s="85" t="s">
        <v>129</v>
      </c>
      <c r="B36" s="99">
        <v>1860000</v>
      </c>
      <c r="C36" s="158">
        <v>1625052.05</v>
      </c>
    </row>
    <row r="37" spans="1:3" ht="15.75" customHeight="1">
      <c r="A37" s="85" t="s">
        <v>108</v>
      </c>
      <c r="B37" s="99">
        <v>57600</v>
      </c>
      <c r="C37" s="99">
        <v>41760</v>
      </c>
    </row>
    <row r="38" spans="1:3" ht="15.75" customHeight="1">
      <c r="A38" s="81" t="s">
        <v>130</v>
      </c>
      <c r="B38" s="99">
        <v>617482.1</v>
      </c>
      <c r="C38" s="158">
        <v>250411.35</v>
      </c>
    </row>
    <row r="39" spans="1:3" ht="16.5" customHeight="1">
      <c r="A39" s="85" t="s">
        <v>108</v>
      </c>
      <c r="B39" s="99">
        <f>B38*12%</f>
        <v>74097.852</v>
      </c>
      <c r="C39" s="99">
        <f>C38*12%</f>
        <v>30049.362</v>
      </c>
    </row>
    <row r="40" spans="1:3" ht="38.25" hidden="1">
      <c r="A40" s="85" t="s">
        <v>173</v>
      </c>
      <c r="B40" s="99"/>
      <c r="C40" s="99"/>
    </row>
    <row r="41" spans="1:4" ht="15.75" customHeight="1">
      <c r="A41" s="81" t="s">
        <v>131</v>
      </c>
      <c r="B41" s="99">
        <v>1000000</v>
      </c>
      <c r="C41" s="99">
        <v>61000</v>
      </c>
      <c r="D41" s="170"/>
    </row>
    <row r="42" spans="1:3" ht="15.75" customHeight="1">
      <c r="A42" s="81" t="s">
        <v>132</v>
      </c>
      <c r="B42" s="99">
        <v>11365.3</v>
      </c>
      <c r="C42" s="99">
        <v>10800</v>
      </c>
    </row>
    <row r="43" spans="1:3" ht="15.75" customHeight="1">
      <c r="A43" s="81" t="s">
        <v>133</v>
      </c>
      <c r="B43" s="99">
        <v>586258.7</v>
      </c>
      <c r="C43" s="99">
        <v>626931.904</v>
      </c>
    </row>
    <row r="44" spans="1:3" ht="15.75" customHeight="1">
      <c r="A44" s="85" t="s">
        <v>108</v>
      </c>
      <c r="B44" s="99">
        <f>B43*12%</f>
        <v>70351.044</v>
      </c>
      <c r="C44" s="99">
        <f>C43*12%</f>
        <v>75231.82848</v>
      </c>
    </row>
    <row r="45" spans="1:3" ht="15.75" customHeight="1">
      <c r="A45" s="81" t="s">
        <v>134</v>
      </c>
      <c r="B45" s="99">
        <v>529177.7</v>
      </c>
      <c r="C45" s="99">
        <v>82392.819</v>
      </c>
    </row>
    <row r="46" spans="1:3" ht="15.75" customHeight="1">
      <c r="A46" s="81" t="s">
        <v>121</v>
      </c>
      <c r="B46" s="99">
        <v>1017208.8</v>
      </c>
      <c r="C46" s="158">
        <v>579165.42</v>
      </c>
    </row>
    <row r="47" spans="1:3" ht="49.5" customHeight="1">
      <c r="A47" s="205"/>
      <c r="B47" s="206"/>
      <c r="C47" s="206"/>
    </row>
    <row r="48" spans="1:3" ht="15" customHeight="1">
      <c r="A48" s="102" t="s">
        <v>137</v>
      </c>
      <c r="B48" s="103"/>
      <c r="C48" s="104"/>
    </row>
    <row r="49" spans="1:3" ht="12" customHeight="1">
      <c r="A49" s="103" t="s">
        <v>135</v>
      </c>
      <c r="B49" s="105"/>
      <c r="C49" s="106"/>
    </row>
    <row r="50" spans="1:3" ht="12.75">
      <c r="A50" s="103" t="s">
        <v>136</v>
      </c>
      <c r="B50" s="103"/>
      <c r="C50" s="107"/>
    </row>
    <row r="51" spans="1:3" ht="12.75">
      <c r="A51"/>
      <c r="B51"/>
      <c r="C51" s="108"/>
    </row>
    <row r="52" spans="2:3" ht="12.75">
      <c r="B52" s="103"/>
      <c r="C52" s="108"/>
    </row>
  </sheetData>
  <sheetProtection/>
  <mergeCells count="4">
    <mergeCell ref="A2:C2"/>
    <mergeCell ref="A3:C3"/>
    <mergeCell ref="B4:C4"/>
    <mergeCell ref="A47:C47"/>
  </mergeCells>
  <printOptions/>
  <pageMargins left="0.9" right="0.22" top="0.23" bottom="0.2" header="0.2" footer="0.2"/>
  <pageSetup horizontalDpi="600" verticalDpi="600" orientation="portrait" paperSize="9" scale="95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0">
      <selection activeCell="C7" sqref="C7:E26"/>
    </sheetView>
  </sheetViews>
  <sheetFormatPr defaultColWidth="9.00390625" defaultRowHeight="12.75"/>
  <cols>
    <col min="1" max="1" width="6.25390625" style="0" customWidth="1"/>
    <col min="2" max="2" width="46.375" style="0" customWidth="1"/>
    <col min="3" max="3" width="16.375" style="0" customWidth="1"/>
    <col min="4" max="4" width="16.00390625" style="0" customWidth="1"/>
    <col min="5" max="5" width="16.25390625" style="0" customWidth="1"/>
  </cols>
  <sheetData>
    <row r="1" spans="1:5" ht="12.75">
      <c r="A1" s="109"/>
      <c r="B1" s="109"/>
      <c r="C1" s="109"/>
      <c r="D1" s="109"/>
      <c r="E1" s="110"/>
    </row>
    <row r="2" spans="1:5" ht="15" customHeight="1">
      <c r="A2" s="207" t="s">
        <v>242</v>
      </c>
      <c r="B2" s="208"/>
      <c r="C2" s="208"/>
      <c r="D2" s="208"/>
      <c r="E2" s="208"/>
    </row>
    <row r="3" spans="1:5" ht="12.75">
      <c r="A3" s="209" t="s">
        <v>156</v>
      </c>
      <c r="B3" s="210"/>
      <c r="C3" s="210"/>
      <c r="D3" s="210"/>
      <c r="E3" s="210"/>
    </row>
    <row r="4" spans="1:5" ht="12.75">
      <c r="A4" s="211" t="s">
        <v>138</v>
      </c>
      <c r="B4" s="211"/>
      <c r="C4" s="211"/>
      <c r="D4" s="211"/>
      <c r="E4" s="211"/>
    </row>
    <row r="5" ht="12.75">
      <c r="E5" t="s">
        <v>139</v>
      </c>
    </row>
    <row r="6" spans="1:5" ht="63" customHeight="1">
      <c r="A6" s="112" t="s">
        <v>140</v>
      </c>
      <c r="B6" s="113" t="s">
        <v>102</v>
      </c>
      <c r="C6" s="114" t="s">
        <v>184</v>
      </c>
      <c r="D6" s="114" t="s">
        <v>241</v>
      </c>
      <c r="E6" s="115" t="s">
        <v>141</v>
      </c>
    </row>
    <row r="7" spans="1:5" ht="27" customHeight="1">
      <c r="A7" s="30">
        <v>1</v>
      </c>
      <c r="B7" s="116" t="s">
        <v>142</v>
      </c>
      <c r="C7" s="117">
        <v>44867282</v>
      </c>
      <c r="D7" s="117">
        <v>54976512</v>
      </c>
      <c r="E7" s="117">
        <f aca="true" t="shared" si="0" ref="E7:E18">D7-C7</f>
        <v>10109230</v>
      </c>
    </row>
    <row r="8" spans="1:5" ht="29.25" customHeight="1">
      <c r="A8" s="30">
        <v>2</v>
      </c>
      <c r="B8" s="116" t="s">
        <v>143</v>
      </c>
      <c r="C8" s="117">
        <v>32543324</v>
      </c>
      <c r="D8" s="117">
        <v>38498876</v>
      </c>
      <c r="E8" s="117">
        <f t="shared" si="0"/>
        <v>5955552</v>
      </c>
    </row>
    <row r="9" spans="1:5" ht="30" customHeight="1">
      <c r="A9" s="118">
        <v>3</v>
      </c>
      <c r="B9" s="116" t="s">
        <v>144</v>
      </c>
      <c r="C9" s="119">
        <f>C7-C8</f>
        <v>12323958</v>
      </c>
      <c r="D9" s="119">
        <f>D7-D8</f>
        <v>16477636</v>
      </c>
      <c r="E9" s="119">
        <f t="shared" si="0"/>
        <v>4153678</v>
      </c>
    </row>
    <row r="10" spans="1:5" ht="17.25" customHeight="1">
      <c r="A10" s="30">
        <v>4</v>
      </c>
      <c r="B10" s="116" t="s">
        <v>145</v>
      </c>
      <c r="C10" s="117">
        <f>C11+C12+C13</f>
        <v>12068360</v>
      </c>
      <c r="D10" s="117">
        <f>D11+D12+D13</f>
        <v>10596173</v>
      </c>
      <c r="E10" s="117">
        <f t="shared" si="0"/>
        <v>-1472187</v>
      </c>
    </row>
    <row r="11" spans="1:5" ht="16.5" customHeight="1">
      <c r="A11" s="120" t="s">
        <v>15</v>
      </c>
      <c r="B11" s="116" t="s">
        <v>146</v>
      </c>
      <c r="C11" s="117">
        <v>2485833</v>
      </c>
      <c r="D11" s="117">
        <v>2503771</v>
      </c>
      <c r="E11" s="117">
        <f t="shared" si="0"/>
        <v>17938</v>
      </c>
    </row>
    <row r="12" spans="1:5" ht="17.25" customHeight="1">
      <c r="A12" s="121" t="s">
        <v>16</v>
      </c>
      <c r="B12" s="116" t="s">
        <v>113</v>
      </c>
      <c r="C12" s="117">
        <v>3572305</v>
      </c>
      <c r="D12" s="117">
        <v>3682792</v>
      </c>
      <c r="E12" s="117">
        <f t="shared" si="0"/>
        <v>110487</v>
      </c>
    </row>
    <row r="13" spans="1:5" ht="15.75" customHeight="1">
      <c r="A13" s="30" t="s">
        <v>17</v>
      </c>
      <c r="B13" s="116" t="s">
        <v>89</v>
      </c>
      <c r="C13" s="117">
        <v>6010222</v>
      </c>
      <c r="D13" s="117">
        <v>4409610</v>
      </c>
      <c r="E13" s="117">
        <f t="shared" si="0"/>
        <v>-1600612</v>
      </c>
    </row>
    <row r="14" spans="1:5" ht="18" customHeight="1">
      <c r="A14" s="30">
        <v>5</v>
      </c>
      <c r="B14" s="116" t="s">
        <v>90</v>
      </c>
      <c r="C14" s="117">
        <v>241764</v>
      </c>
      <c r="D14" s="117">
        <v>479398</v>
      </c>
      <c r="E14" s="117">
        <f t="shared" si="0"/>
        <v>237634</v>
      </c>
    </row>
    <row r="15" spans="1:5" ht="15" customHeight="1">
      <c r="A15" s="30">
        <v>6</v>
      </c>
      <c r="B15" s="116" t="s">
        <v>147</v>
      </c>
      <c r="C15" s="117">
        <f>C9-C10+C14</f>
        <v>497362</v>
      </c>
      <c r="D15" s="117">
        <f>D9-D10+D14</f>
        <v>6360861</v>
      </c>
      <c r="E15" s="117">
        <f t="shared" si="0"/>
        <v>5863499</v>
      </c>
    </row>
    <row r="16" spans="1:5" ht="15.75" customHeight="1">
      <c r="A16" s="30">
        <v>7</v>
      </c>
      <c r="B16" s="116" t="s">
        <v>148</v>
      </c>
      <c r="C16" s="117">
        <v>11305603</v>
      </c>
      <c r="D16" s="117">
        <v>29578156</v>
      </c>
      <c r="E16" s="117">
        <f t="shared" si="0"/>
        <v>18272553</v>
      </c>
    </row>
    <row r="17" spans="1:5" ht="15.75" customHeight="1">
      <c r="A17" s="30">
        <v>8</v>
      </c>
      <c r="B17" s="116" t="s">
        <v>149</v>
      </c>
      <c r="C17" s="117">
        <v>11089867</v>
      </c>
      <c r="D17" s="117">
        <v>34290771</v>
      </c>
      <c r="E17" s="117">
        <f t="shared" si="0"/>
        <v>23200904</v>
      </c>
    </row>
    <row r="18" spans="1:5" ht="17.25" customHeight="1">
      <c r="A18" s="30">
        <v>9</v>
      </c>
      <c r="B18" s="116" t="s">
        <v>150</v>
      </c>
      <c r="C18" s="117">
        <f>C15+C16-C17</f>
        <v>713098</v>
      </c>
      <c r="D18" s="117">
        <f>D15+D16-D17</f>
        <v>1648246</v>
      </c>
      <c r="E18" s="117">
        <f t="shared" si="0"/>
        <v>935148</v>
      </c>
    </row>
    <row r="19" spans="1:5" ht="17.25" customHeight="1">
      <c r="A19" s="30">
        <v>10</v>
      </c>
      <c r="B19" s="116" t="s">
        <v>151</v>
      </c>
      <c r="C19" s="117"/>
      <c r="D19" s="117"/>
      <c r="E19" s="117"/>
    </row>
    <row r="20" spans="1:5" ht="17.25" customHeight="1">
      <c r="A20" s="30">
        <v>11</v>
      </c>
      <c r="B20" s="116" t="s">
        <v>152</v>
      </c>
      <c r="C20" s="117">
        <f>C18</f>
        <v>713098</v>
      </c>
      <c r="D20" s="117">
        <f>D18</f>
        <v>1648246</v>
      </c>
      <c r="E20" s="117">
        <f aca="true" t="shared" si="1" ref="E20:E26">D20-C20</f>
        <v>935148</v>
      </c>
    </row>
    <row r="21" spans="1:5" ht="21" customHeight="1">
      <c r="A21" s="30">
        <v>12</v>
      </c>
      <c r="B21" s="116" t="s">
        <v>175</v>
      </c>
      <c r="C21" s="122">
        <v>1350882</v>
      </c>
      <c r="D21" s="122">
        <v>1283067.33</v>
      </c>
      <c r="E21" s="117">
        <f t="shared" si="1"/>
        <v>-67814.66999999993</v>
      </c>
    </row>
    <row r="22" spans="1:5" ht="14.25" customHeight="1">
      <c r="A22" s="30">
        <v>13</v>
      </c>
      <c r="B22" s="116" t="s">
        <v>153</v>
      </c>
      <c r="C22" s="122">
        <v>343807</v>
      </c>
      <c r="D22" s="122"/>
      <c r="E22" s="117">
        <f t="shared" si="1"/>
        <v>-343807</v>
      </c>
    </row>
    <row r="23" spans="1:5" ht="16.5" customHeight="1">
      <c r="A23" s="30">
        <v>14</v>
      </c>
      <c r="B23" s="116" t="s">
        <v>154</v>
      </c>
      <c r="C23" s="122">
        <f>C20+C21-C22</f>
        <v>1720173</v>
      </c>
      <c r="D23" s="122">
        <f>D20+D21</f>
        <v>2931313.33</v>
      </c>
      <c r="E23" s="117">
        <f>D23-C23</f>
        <v>1211140.33</v>
      </c>
    </row>
    <row r="24" spans="1:5" ht="18.75" customHeight="1">
      <c r="A24" s="30">
        <v>15</v>
      </c>
      <c r="B24" s="116" t="s">
        <v>155</v>
      </c>
      <c r="C24" s="122">
        <f>C23*15%</f>
        <v>258025.94999999998</v>
      </c>
      <c r="D24" s="122">
        <f>D23*15%</f>
        <v>439696.9995</v>
      </c>
      <c r="E24" s="117">
        <f t="shared" si="1"/>
        <v>181671.0495</v>
      </c>
    </row>
    <row r="25" spans="1:5" ht="16.5" customHeight="1">
      <c r="A25" s="30">
        <v>16</v>
      </c>
      <c r="B25" s="116" t="s">
        <v>100</v>
      </c>
      <c r="C25" s="122"/>
      <c r="D25" s="122"/>
      <c r="E25" s="117">
        <f t="shared" si="1"/>
        <v>0</v>
      </c>
    </row>
    <row r="26" spans="1:5" ht="17.25" customHeight="1">
      <c r="A26" s="30">
        <v>17</v>
      </c>
      <c r="B26" s="116" t="s">
        <v>56</v>
      </c>
      <c r="C26" s="122">
        <f>C20-C24-C25</f>
        <v>455072.05000000005</v>
      </c>
      <c r="D26" s="122">
        <f>D20-D24-D25</f>
        <v>1208549.0005</v>
      </c>
      <c r="E26" s="117">
        <f t="shared" si="1"/>
        <v>753476.9505</v>
      </c>
    </row>
    <row r="28" spans="1:4" ht="12.75">
      <c r="A28" s="123"/>
      <c r="B28" s="111"/>
      <c r="C28" s="111"/>
      <c r="D28" s="111"/>
    </row>
    <row r="29" spans="1:8" ht="12.75">
      <c r="A29" t="s">
        <v>190</v>
      </c>
      <c r="B29" s="90"/>
      <c r="C29" s="90"/>
      <c r="D29" s="90"/>
      <c r="E29" s="90"/>
      <c r="F29" s="90"/>
      <c r="G29" s="90"/>
      <c r="H29" s="90"/>
    </row>
    <row r="30" spans="1:8" ht="12.75">
      <c r="A30" t="s">
        <v>189</v>
      </c>
      <c r="B30" s="90"/>
      <c r="C30" s="90"/>
      <c r="D30" s="90"/>
      <c r="E30" s="90"/>
      <c r="F30" s="90"/>
      <c r="G30" s="90"/>
      <c r="H30" s="90"/>
    </row>
  </sheetData>
  <sheetProtection/>
  <mergeCells count="3">
    <mergeCell ref="A2:E2"/>
    <mergeCell ref="A3:E3"/>
    <mergeCell ref="A4:E4"/>
  </mergeCells>
  <printOptions/>
  <pageMargins left="1.7" right="0.75" top="0.19" bottom="0.19" header="0.19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4">
      <selection activeCell="B8" sqref="B8:D17"/>
    </sheetView>
  </sheetViews>
  <sheetFormatPr defaultColWidth="9.00390625" defaultRowHeight="12.75"/>
  <cols>
    <col min="1" max="1" width="57.00390625" style="41" customWidth="1"/>
    <col min="2" max="2" width="12.25390625" style="41" customWidth="1"/>
    <col min="3" max="3" width="12.875" style="87" bestFit="1" customWidth="1"/>
    <col min="4" max="4" width="14.625" style="87" customWidth="1"/>
    <col min="5" max="16384" width="9.125" style="41" customWidth="1"/>
  </cols>
  <sheetData>
    <row r="3" spans="1:4" ht="15.75">
      <c r="A3" s="196" t="s">
        <v>157</v>
      </c>
      <c r="B3" s="196"/>
      <c r="C3" s="196"/>
      <c r="D3" s="196"/>
    </row>
    <row r="4" spans="1:4" ht="15.75">
      <c r="A4" s="212" t="s">
        <v>158</v>
      </c>
      <c r="B4" s="212"/>
      <c r="C4" s="212"/>
      <c r="D4" s="212"/>
    </row>
    <row r="5" spans="1:4" ht="15.75" thickBot="1">
      <c r="A5" s="124"/>
      <c r="B5" s="124"/>
      <c r="C5" s="125"/>
      <c r="D5" s="126" t="s">
        <v>159</v>
      </c>
    </row>
    <row r="6" spans="1:4" ht="18.75" customHeight="1">
      <c r="A6" s="213" t="s">
        <v>102</v>
      </c>
      <c r="B6" s="215" t="s">
        <v>275</v>
      </c>
      <c r="C6" s="216" t="s">
        <v>174</v>
      </c>
      <c r="D6" s="217"/>
    </row>
    <row r="7" spans="1:4" ht="19.5" customHeight="1">
      <c r="A7" s="214"/>
      <c r="B7" s="199"/>
      <c r="C7" s="77" t="s">
        <v>22</v>
      </c>
      <c r="D7" s="127" t="s">
        <v>72</v>
      </c>
    </row>
    <row r="8" spans="1:4" ht="25.5" customHeight="1">
      <c r="A8" s="128" t="s">
        <v>160</v>
      </c>
      <c r="B8" s="129">
        <v>164021.60492742798</v>
      </c>
      <c r="C8" s="129">
        <v>29659.016</v>
      </c>
      <c r="D8" s="130">
        <v>24069.205</v>
      </c>
    </row>
    <row r="9" spans="1:4" ht="27" customHeight="1">
      <c r="A9" s="128" t="s">
        <v>161</v>
      </c>
      <c r="B9" s="129">
        <v>65555.54857450958</v>
      </c>
      <c r="C9" s="129">
        <v>13141.147</v>
      </c>
      <c r="D9" s="130">
        <v>14416.324</v>
      </c>
    </row>
    <row r="10" spans="1:4" ht="27" customHeight="1">
      <c r="A10" s="128" t="s">
        <v>162</v>
      </c>
      <c r="B10" s="129">
        <v>25154.035465600005</v>
      </c>
      <c r="C10" s="129">
        <v>5170.737</v>
      </c>
      <c r="D10" s="130">
        <v>5071.264</v>
      </c>
    </row>
    <row r="11" spans="1:4" ht="26.25" customHeight="1">
      <c r="A11" s="128" t="s">
        <v>163</v>
      </c>
      <c r="B11" s="129">
        <f>B10*12%</f>
        <v>3018.4842558720006</v>
      </c>
      <c r="C11" s="129">
        <f>C10*12%</f>
        <v>620.48844</v>
      </c>
      <c r="D11" s="129">
        <v>610.584</v>
      </c>
    </row>
    <row r="12" spans="1:4" ht="26.25" customHeight="1">
      <c r="A12" s="128" t="s">
        <v>164</v>
      </c>
      <c r="B12" s="129">
        <v>16652.14959917921</v>
      </c>
      <c r="C12" s="129">
        <v>3570.826</v>
      </c>
      <c r="D12" s="130">
        <v>2648.968</v>
      </c>
    </row>
    <row r="13" spans="1:4" ht="26.25" customHeight="1">
      <c r="A13" s="128" t="s">
        <v>165</v>
      </c>
      <c r="B13" s="129">
        <v>6073.969718510406</v>
      </c>
      <c r="C13" s="129">
        <v>1180.499</v>
      </c>
      <c r="D13" s="130">
        <v>1102.822</v>
      </c>
    </row>
    <row r="14" spans="1:4" ht="26.25" customHeight="1">
      <c r="A14" s="128" t="s">
        <v>166</v>
      </c>
      <c r="B14" s="129">
        <v>47030.47556186403</v>
      </c>
      <c r="C14" s="129">
        <v>10139.401</v>
      </c>
      <c r="D14" s="130">
        <v>9446.706</v>
      </c>
    </row>
    <row r="15" spans="1:7" ht="26.25" customHeight="1">
      <c r="A15" s="128" t="s">
        <v>167</v>
      </c>
      <c r="B15" s="129">
        <v>18665.763814019996</v>
      </c>
      <c r="C15" s="129">
        <v>4666.441</v>
      </c>
      <c r="D15" s="130">
        <v>4666.441</v>
      </c>
      <c r="G15" s="131"/>
    </row>
    <row r="16" spans="1:4" ht="21.75" customHeight="1">
      <c r="A16" s="128" t="s">
        <v>168</v>
      </c>
      <c r="B16" s="129">
        <v>5363.778415218904</v>
      </c>
      <c r="C16" s="129">
        <v>1269.019</v>
      </c>
      <c r="D16" s="130">
        <v>1405.694</v>
      </c>
    </row>
    <row r="17" spans="1:4" ht="39.75" customHeight="1" thickBot="1">
      <c r="A17" s="132" t="s">
        <v>169</v>
      </c>
      <c r="B17" s="133">
        <f>SUM(B8:B14)</f>
        <v>327506.2681029632</v>
      </c>
      <c r="C17" s="133">
        <f>SUM(C8:C14)</f>
        <v>63482.114440000005</v>
      </c>
      <c r="D17" s="134">
        <f>SUM(D8:D14)</f>
        <v>57365.87300000001</v>
      </c>
    </row>
    <row r="18" spans="1:4" ht="15">
      <c r="A18" s="124"/>
      <c r="B18" s="135"/>
      <c r="C18" s="136"/>
      <c r="D18" s="136"/>
    </row>
    <row r="19" spans="1:4" ht="15" hidden="1">
      <c r="A19" s="137"/>
      <c r="B19" s="138"/>
      <c r="C19" s="138"/>
      <c r="D19" s="138"/>
    </row>
    <row r="20" spans="1:4" ht="15" hidden="1">
      <c r="A20" s="137"/>
      <c r="B20" s="138"/>
      <c r="C20" s="138"/>
      <c r="D20" s="138"/>
    </row>
    <row r="21" spans="1:4" ht="15" hidden="1">
      <c r="A21" s="137"/>
      <c r="B21" s="138"/>
      <c r="C21" s="138"/>
      <c r="D21" s="138"/>
    </row>
    <row r="22" spans="1:4" ht="15" hidden="1">
      <c r="A22" s="137"/>
      <c r="B22" s="138"/>
      <c r="C22" s="138"/>
      <c r="D22" s="138"/>
    </row>
    <row r="23" spans="1:4" ht="15" hidden="1">
      <c r="A23" s="137"/>
      <c r="B23" s="138"/>
      <c r="C23" s="138"/>
      <c r="D23" s="138"/>
    </row>
    <row r="24" spans="1:4" ht="15" hidden="1">
      <c r="A24" s="137"/>
      <c r="B24" s="138"/>
      <c r="C24" s="138"/>
      <c r="D24" s="138"/>
    </row>
    <row r="27" spans="1:4" ht="18.75">
      <c r="A27" t="s">
        <v>190</v>
      </c>
      <c r="B27" s="90"/>
      <c r="C27" s="139"/>
      <c r="D27" s="139"/>
    </row>
    <row r="28" spans="1:4" ht="18.75">
      <c r="A28" t="s">
        <v>189</v>
      </c>
      <c r="B28" s="90"/>
      <c r="C28" s="139"/>
      <c r="D28" s="139"/>
    </row>
    <row r="29" spans="1:4" ht="18.75">
      <c r="A29" s="140"/>
      <c r="B29" s="140"/>
      <c r="C29" s="139"/>
      <c r="D29" s="139"/>
    </row>
  </sheetData>
  <sheetProtection/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"/>
  <pageSetup blackAndWhite="1"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M7" sqref="M7"/>
    </sheetView>
  </sheetViews>
  <sheetFormatPr defaultColWidth="9.00390625" defaultRowHeight="12.75"/>
  <cols>
    <col min="1" max="1" width="4.375" style="53" customWidth="1"/>
    <col min="2" max="2" width="41.625" style="53" customWidth="1"/>
    <col min="3" max="3" width="8.875" style="53" customWidth="1"/>
    <col min="4" max="4" width="12.00390625" style="53" customWidth="1"/>
    <col min="5" max="5" width="11.125" style="53" customWidth="1"/>
    <col min="6" max="6" width="14.125" style="53" customWidth="1"/>
    <col min="7" max="7" width="9.125" style="53" customWidth="1"/>
    <col min="8" max="8" width="11.375" style="53" customWidth="1"/>
    <col min="9" max="16384" width="9.125" style="53" customWidth="1"/>
  </cols>
  <sheetData>
    <row r="1" ht="76.5" customHeight="1">
      <c r="G1"/>
    </row>
    <row r="3" spans="1:8" ht="34.5" customHeight="1">
      <c r="A3" s="218" t="s">
        <v>239</v>
      </c>
      <c r="B3" s="218"/>
      <c r="C3" s="218"/>
      <c r="D3" s="218"/>
      <c r="E3" s="218"/>
      <c r="F3" s="218"/>
      <c r="G3" s="218"/>
      <c r="H3" s="218"/>
    </row>
    <row r="4" spans="1:8" ht="34.5" customHeight="1">
      <c r="A4" s="219" t="s">
        <v>70</v>
      </c>
      <c r="B4" s="219"/>
      <c r="C4" s="219"/>
      <c r="D4" s="219"/>
      <c r="E4" s="219"/>
      <c r="F4" s="219"/>
      <c r="G4" s="219"/>
      <c r="H4" s="219"/>
    </row>
    <row r="5" spans="1:8" ht="23.25" customHeight="1">
      <c r="A5" s="220"/>
      <c r="B5" s="220"/>
      <c r="C5" s="220"/>
      <c r="D5" s="220"/>
      <c r="E5" s="220"/>
      <c r="F5" s="220"/>
      <c r="G5" s="220"/>
      <c r="H5" s="220"/>
    </row>
    <row r="6" spans="1:8" ht="32.25" customHeight="1">
      <c r="A6" s="54"/>
      <c r="B6" s="221" t="s">
        <v>71</v>
      </c>
      <c r="C6" s="221" t="s">
        <v>21</v>
      </c>
      <c r="D6" s="223" t="s">
        <v>240</v>
      </c>
      <c r="E6" s="224"/>
      <c r="F6" s="225"/>
      <c r="G6" s="221" t="s">
        <v>187</v>
      </c>
      <c r="H6" s="55" t="s">
        <v>74</v>
      </c>
    </row>
    <row r="7" spans="1:8" ht="23.25" customHeight="1">
      <c r="A7" s="56"/>
      <c r="B7" s="222"/>
      <c r="C7" s="222"/>
      <c r="D7" s="55" t="s">
        <v>22</v>
      </c>
      <c r="E7" s="55" t="s">
        <v>72</v>
      </c>
      <c r="F7" s="55" t="s">
        <v>73</v>
      </c>
      <c r="G7" s="222"/>
      <c r="H7" s="55" t="s">
        <v>7</v>
      </c>
    </row>
    <row r="8" spans="1:8" ht="24.75" customHeight="1">
      <c r="A8" s="57">
        <v>1</v>
      </c>
      <c r="B8" s="168" t="s">
        <v>75</v>
      </c>
      <c r="C8" s="58" t="s">
        <v>11</v>
      </c>
      <c r="D8" s="59">
        <v>83825.021</v>
      </c>
      <c r="E8" s="59">
        <v>83677.216</v>
      </c>
      <c r="F8" s="60">
        <f>E8/D8*100</f>
        <v>99.82367436567657</v>
      </c>
      <c r="G8" s="59">
        <v>61062.928</v>
      </c>
      <c r="H8" s="60">
        <f>E8/G8*100</f>
        <v>137.03439835050165</v>
      </c>
    </row>
    <row r="9" spans="1:8" ht="24" customHeight="1">
      <c r="A9" s="61">
        <v>2</v>
      </c>
      <c r="B9" s="167" t="s">
        <v>76</v>
      </c>
      <c r="C9" s="62" t="s">
        <v>12</v>
      </c>
      <c r="D9" s="63">
        <v>79235.021</v>
      </c>
      <c r="E9" s="63">
        <v>78740.512</v>
      </c>
      <c r="F9" s="60">
        <f>E9/D9*100</f>
        <v>99.37589591854845</v>
      </c>
      <c r="G9" s="63">
        <v>66168.685</v>
      </c>
      <c r="H9" s="60">
        <f>E9/G9*100</f>
        <v>118.99966275587917</v>
      </c>
    </row>
    <row r="10" spans="1:8" ht="16.5" customHeight="1">
      <c r="A10" s="64">
        <v>3</v>
      </c>
      <c r="B10" s="65" t="s">
        <v>77</v>
      </c>
      <c r="C10" s="66" t="s">
        <v>78</v>
      </c>
      <c r="D10" s="67"/>
      <c r="E10" s="63"/>
      <c r="F10" s="68"/>
      <c r="G10" s="63"/>
      <c r="H10" s="69"/>
    </row>
    <row r="11" spans="1:8" ht="24" customHeight="1">
      <c r="A11" s="70"/>
      <c r="B11" s="71" t="s">
        <v>185</v>
      </c>
      <c r="C11" s="62" t="s">
        <v>13</v>
      </c>
      <c r="D11" s="169">
        <v>23.3361216</v>
      </c>
      <c r="E11" s="169">
        <v>20.068</v>
      </c>
      <c r="F11" s="60">
        <f>E11/D11*100</f>
        <v>85.9954380765654</v>
      </c>
      <c r="G11" s="59">
        <v>17.115</v>
      </c>
      <c r="H11" s="60">
        <f>E11/G11*100</f>
        <v>117.25387087350279</v>
      </c>
    </row>
    <row r="12" spans="1:8" ht="24" customHeight="1">
      <c r="A12" s="70"/>
      <c r="B12" s="71" t="s">
        <v>186</v>
      </c>
      <c r="C12" s="62" t="s">
        <v>13</v>
      </c>
      <c r="D12" s="72">
        <v>16.5868992</v>
      </c>
      <c r="E12" s="59">
        <v>21.416</v>
      </c>
      <c r="F12" s="60">
        <f>E12/D12*100</f>
        <v>129.11394554082779</v>
      </c>
      <c r="G12" s="59">
        <v>14.005</v>
      </c>
      <c r="H12" s="60">
        <f>E12/G12*100</f>
        <v>152.91681542306318</v>
      </c>
    </row>
    <row r="13" spans="1:8" ht="24.75" customHeight="1">
      <c r="A13" s="61"/>
      <c r="B13" s="71" t="s">
        <v>79</v>
      </c>
      <c r="C13" s="58" t="s">
        <v>38</v>
      </c>
      <c r="D13" s="73">
        <v>1530</v>
      </c>
      <c r="E13" s="59">
        <v>1643</v>
      </c>
      <c r="F13" s="72">
        <f>E13/D13*100</f>
        <v>107.38562091503267</v>
      </c>
      <c r="G13" s="59">
        <v>1664</v>
      </c>
      <c r="H13" s="72">
        <f>E13/G13*100</f>
        <v>98.73798076923077</v>
      </c>
    </row>
    <row r="16" ht="30.75" customHeight="1">
      <c r="A16" t="s">
        <v>183</v>
      </c>
    </row>
    <row r="17" ht="15.75" customHeight="1">
      <c r="A17" t="s">
        <v>80</v>
      </c>
    </row>
  </sheetData>
  <sheetProtection/>
  <mergeCells count="7">
    <mergeCell ref="A3:H3"/>
    <mergeCell ref="A4:H4"/>
    <mergeCell ref="A5:H5"/>
    <mergeCell ref="B6:B7"/>
    <mergeCell ref="C6:C7"/>
    <mergeCell ref="D6:F6"/>
    <mergeCell ref="G6:G7"/>
  </mergeCells>
  <printOptions/>
  <pageMargins left="1.7" right="0.7086614173228347" top="0.25" bottom="0.2" header="0.2" footer="0.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edgora</dc:creator>
  <cp:keywords/>
  <dc:description/>
  <cp:lastModifiedBy>Пользователь Windows</cp:lastModifiedBy>
  <cp:lastPrinted>2022-02-23T11:26:52Z</cp:lastPrinted>
  <dcterms:created xsi:type="dcterms:W3CDTF">2017-12-20T04:19:57Z</dcterms:created>
  <dcterms:modified xsi:type="dcterms:W3CDTF">2022-04-14T11:09:23Z</dcterms:modified>
  <cp:category/>
  <cp:version/>
  <cp:contentType/>
  <cp:contentStatus/>
</cp:coreProperties>
</file>